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drawings/drawing5.xml" ContentType="application/vnd.openxmlformats-officedocument.drawing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drawings/drawing8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autoCompressPictures="0"/>
  <bookViews>
    <workbookView xWindow="11955" yWindow="-15" windowWidth="12000" windowHeight="14760"/>
  </bookViews>
  <sheets>
    <sheet name="Hinweise" sheetId="29" r:id="rId1"/>
    <sheet name="Vermögensentwicklung" sheetId="23" r:id="rId2"/>
    <sheet name="Liegenschaft" sheetId="24" r:id="rId3"/>
    <sheet name="Wertschriften" sheetId="30" r:id="rId4"/>
    <sheet name="Lebensvers." sheetId="31" r:id="rId5"/>
    <sheet name="Fahrzeug" sheetId="32" r:id="rId6"/>
    <sheet name="Diverses" sheetId="33" r:id="rId7"/>
    <sheet name="Lebensaufwand" sheetId="28" r:id="rId8"/>
  </sheets>
  <definedNames>
    <definedName name="Abteilung">#REF!</definedName>
    <definedName name="AbteilungsAbsend1">#REF!</definedName>
    <definedName name="AbteilungsAbsend2">#REF!</definedName>
    <definedName name="AbteilungsFax">#REF!</definedName>
    <definedName name="AbteilungsName1">#REF!</definedName>
    <definedName name="AbteilungsName2">#REF!</definedName>
    <definedName name="AbteilungsPlzOrt">#REF!</definedName>
    <definedName name="AbteilungsPostfach">#REF!</definedName>
    <definedName name="AbteilungsStrasse">#REF!</definedName>
    <definedName name="AbteilungsTelefon">#REF!</definedName>
    <definedName name="AdrDetOrt">#REF!</definedName>
    <definedName name="AdrZeile1">#REF!</definedName>
    <definedName name="AdrZeile2">#REF!</definedName>
    <definedName name="AdrZeile3">#REF!</definedName>
    <definedName name="AdrZeile4">#REF!</definedName>
    <definedName name="AdrZeile5">#REF!</definedName>
    <definedName name="AdrZeile6">#REF!</definedName>
    <definedName name="AdrZeile7">#REF!</definedName>
    <definedName name="BAnrede1">#REF!</definedName>
    <definedName name="BAnrede2">#REF!</definedName>
    <definedName name="BetrifftAdrZeile1">#REF!</definedName>
    <definedName name="BetrifftAdrZeile2">#REF!</definedName>
    <definedName name="BetrifftAdrZeile3">#REF!</definedName>
    <definedName name="BetrifftAdrZeile4">#REF!</definedName>
    <definedName name="BetrifftAdrZeile5">#REF!</definedName>
    <definedName name="BetrifftAdrZeile6">#REF!</definedName>
    <definedName name="BetrifftAdrZeile7">#REF!</definedName>
    <definedName name="BetrifftAdrZus1">#REF!</definedName>
    <definedName name="BetrifftAdrZus2">#REF!</definedName>
    <definedName name="BetrifftAnrede">#REF!</definedName>
    <definedName name="BetrifftName">#REF!</definedName>
    <definedName name="BetrifftNameP">#REF!</definedName>
    <definedName name="BetrifftPlzOrt">#REF!</definedName>
    <definedName name="BetrifftPostfach">#REF!</definedName>
    <definedName name="BetrifftStrasse">#REF!</definedName>
    <definedName name="BetrifftTitel">#REF!</definedName>
    <definedName name="_xlnm.Print_Area" localSheetId="0">Hinweise!$A$1:$C$26</definedName>
    <definedName name="_xlnm.Print_Area" localSheetId="7">Lebensaufwand!$A$1:$J$52</definedName>
    <definedName name="EreigBis">#REF!</definedName>
    <definedName name="EreigVon">#REF!</definedName>
    <definedName name="LogUser">#REF!</definedName>
    <definedName name="LogUserBez">#REF!</definedName>
    <definedName name="LogUserFkt2">#REF!</definedName>
    <definedName name="LogUserTel">#REF!</definedName>
    <definedName name="Name">#REF!</definedName>
    <definedName name="OMRMarker">#REF!</definedName>
    <definedName name="Periode">#REF!</definedName>
    <definedName name="PersID">#REF!</definedName>
    <definedName name="PriGde">#REF!</definedName>
    <definedName name="PriGdeAdrZeile1">#REF!</definedName>
    <definedName name="PriGdeAdrZeile2">#REF!</definedName>
    <definedName name="PriGdeAdrZeile3">#REF!</definedName>
    <definedName name="PriGdeAdrZeile4">#REF!</definedName>
    <definedName name="PriGdeBez">#REF!</definedName>
    <definedName name="PriGdeInternet">#REF!</definedName>
    <definedName name="PriGDEMail">#REF!</definedName>
    <definedName name="PriGdePlz">#REF!</definedName>
    <definedName name="PriGdeTel">#REF!</definedName>
    <definedName name="RegisterNr">#REF!</definedName>
    <definedName name="Rufname">#REF!</definedName>
    <definedName name="Sachb">#REF!</definedName>
    <definedName name="SachbAbt">#REF!</definedName>
    <definedName name="SachbBez">#REF!</definedName>
    <definedName name="SachbTel">#REF!</definedName>
    <definedName name="StArtBez">#REF!</definedName>
    <definedName name="SteuerArt">#REF!</definedName>
    <definedName name="SteuerArtBez">#REF!</definedName>
    <definedName name="SteuerFallNr">#REF!</definedName>
    <definedName name="VMRE">#REF!</definedName>
  </definedNames>
  <calcPr calcId="145621"/>
</workbook>
</file>

<file path=xl/calcChain.xml><?xml version="1.0" encoding="utf-8"?>
<calcChain xmlns="http://schemas.openxmlformats.org/spreadsheetml/2006/main">
  <c r="D25" i="28" l="1"/>
  <c r="D24" i="28"/>
  <c r="D23" i="28"/>
  <c r="D22" i="28"/>
  <c r="D21" i="28"/>
  <c r="G5" i="33" l="1"/>
  <c r="G5" i="32"/>
  <c r="G5" i="31"/>
  <c r="G5" i="30"/>
  <c r="F25" i="28" l="1"/>
  <c r="F24" i="28"/>
  <c r="F23" i="28"/>
  <c r="F22" i="28"/>
  <c r="F21" i="28"/>
  <c r="E25" i="28"/>
  <c r="E24" i="28"/>
  <c r="E23" i="28"/>
  <c r="E22" i="28"/>
  <c r="E21" i="28"/>
  <c r="G25" i="28"/>
  <c r="G24" i="28"/>
  <c r="G23" i="28"/>
  <c r="G22" i="28"/>
  <c r="G21" i="28"/>
  <c r="G20" i="28"/>
  <c r="A16" i="28"/>
  <c r="C16" i="28"/>
  <c r="C15" i="28"/>
  <c r="C14" i="28"/>
  <c r="G16" i="28"/>
  <c r="G15" i="28"/>
  <c r="G14" i="28"/>
  <c r="G11" i="28"/>
  <c r="G10" i="28"/>
  <c r="G9" i="28"/>
  <c r="H30" i="24"/>
  <c r="G30" i="24"/>
  <c r="D5" i="33"/>
  <c r="H5" i="33"/>
  <c r="E5" i="33"/>
  <c r="D5" i="32"/>
  <c r="H5" i="32"/>
  <c r="E5" i="32"/>
  <c r="D5" i="31"/>
  <c r="H5" i="31"/>
  <c r="E5" i="31"/>
  <c r="D5" i="30"/>
  <c r="H5" i="30"/>
  <c r="E5" i="30"/>
  <c r="D5" i="24"/>
  <c r="G5" i="24"/>
  <c r="H5" i="24"/>
  <c r="E5" i="24"/>
  <c r="E5" i="23"/>
  <c r="E4" i="23"/>
  <c r="A27" i="33" l="1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F8" i="33"/>
  <c r="I8" i="33"/>
  <c r="F9" i="33"/>
  <c r="I9" i="33"/>
  <c r="F10" i="33"/>
  <c r="I10" i="33"/>
  <c r="F11" i="33"/>
  <c r="I11" i="33"/>
  <c r="F12" i="33"/>
  <c r="I12" i="33"/>
  <c r="F13" i="33"/>
  <c r="I13" i="33"/>
  <c r="F14" i="33"/>
  <c r="I14" i="33"/>
  <c r="F15" i="33"/>
  <c r="I15" i="33"/>
  <c r="F16" i="33"/>
  <c r="I16" i="33"/>
  <c r="F17" i="33"/>
  <c r="I17" i="33"/>
  <c r="F18" i="33"/>
  <c r="I18" i="33"/>
  <c r="F19" i="33"/>
  <c r="I19" i="33"/>
  <c r="F20" i="33"/>
  <c r="I20" i="33"/>
  <c r="F21" i="33"/>
  <c r="I21" i="33"/>
  <c r="F22" i="33"/>
  <c r="I22" i="33"/>
  <c r="F23" i="33"/>
  <c r="I23" i="33"/>
  <c r="F24" i="33"/>
  <c r="I24" i="33"/>
  <c r="F25" i="33"/>
  <c r="I25" i="33"/>
  <c r="F26" i="33"/>
  <c r="I26" i="33"/>
  <c r="F27" i="33"/>
  <c r="I27" i="33"/>
  <c r="D30" i="33"/>
  <c r="E30" i="33"/>
  <c r="G30" i="33"/>
  <c r="H30" i="33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F8" i="32"/>
  <c r="I8" i="32"/>
  <c r="F9" i="32"/>
  <c r="I9" i="32"/>
  <c r="F10" i="32"/>
  <c r="I10" i="32"/>
  <c r="F11" i="32"/>
  <c r="I11" i="32"/>
  <c r="F12" i="32"/>
  <c r="I12" i="32"/>
  <c r="F13" i="32"/>
  <c r="I13" i="32"/>
  <c r="F14" i="32"/>
  <c r="I14" i="32"/>
  <c r="F15" i="32"/>
  <c r="I15" i="32"/>
  <c r="F16" i="32"/>
  <c r="I16" i="32"/>
  <c r="F17" i="32"/>
  <c r="I17" i="32"/>
  <c r="F18" i="32"/>
  <c r="I18" i="32"/>
  <c r="F19" i="32"/>
  <c r="I19" i="32"/>
  <c r="F20" i="32"/>
  <c r="I20" i="32"/>
  <c r="F21" i="32"/>
  <c r="I21" i="32"/>
  <c r="F22" i="32"/>
  <c r="I22" i="32"/>
  <c r="F23" i="32"/>
  <c r="I23" i="32"/>
  <c r="F24" i="32"/>
  <c r="I24" i="32"/>
  <c r="F25" i="32"/>
  <c r="I25" i="32"/>
  <c r="F26" i="32"/>
  <c r="I26" i="32"/>
  <c r="F27" i="32"/>
  <c r="I27" i="32"/>
  <c r="D30" i="32"/>
  <c r="E30" i="32"/>
  <c r="G30" i="32"/>
  <c r="H30" i="32"/>
  <c r="J29" i="28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F8" i="31"/>
  <c r="I8" i="31"/>
  <c r="F9" i="31"/>
  <c r="I9" i="31"/>
  <c r="F10" i="31"/>
  <c r="I10" i="31"/>
  <c r="F11" i="31"/>
  <c r="I11" i="31"/>
  <c r="F12" i="31"/>
  <c r="I12" i="31"/>
  <c r="F13" i="31"/>
  <c r="I13" i="31"/>
  <c r="F14" i="31"/>
  <c r="I14" i="31"/>
  <c r="F15" i="31"/>
  <c r="I15" i="31"/>
  <c r="F16" i="31"/>
  <c r="I16" i="31"/>
  <c r="F17" i="31"/>
  <c r="I17" i="31"/>
  <c r="F18" i="31"/>
  <c r="I18" i="31"/>
  <c r="F19" i="31"/>
  <c r="I19" i="31"/>
  <c r="F20" i="31"/>
  <c r="I20" i="31"/>
  <c r="F21" i="31"/>
  <c r="I21" i="31"/>
  <c r="F22" i="31"/>
  <c r="I22" i="31"/>
  <c r="F23" i="31"/>
  <c r="I23" i="31"/>
  <c r="F24" i="31"/>
  <c r="I24" i="31"/>
  <c r="F25" i="31"/>
  <c r="I25" i="31"/>
  <c r="F26" i="31"/>
  <c r="I26" i="31"/>
  <c r="F27" i="31"/>
  <c r="I27" i="31"/>
  <c r="D30" i="31"/>
  <c r="E30" i="31"/>
  <c r="G30" i="31"/>
  <c r="H30" i="31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F8" i="24"/>
  <c r="I8" i="24"/>
  <c r="F9" i="24"/>
  <c r="I9" i="24"/>
  <c r="F10" i="24"/>
  <c r="I10" i="24"/>
  <c r="F11" i="24"/>
  <c r="I11" i="24"/>
  <c r="F12" i="24"/>
  <c r="I12" i="24"/>
  <c r="F13" i="24"/>
  <c r="I13" i="24"/>
  <c r="F14" i="24"/>
  <c r="I14" i="24"/>
  <c r="F15" i="24"/>
  <c r="I15" i="24"/>
  <c r="F16" i="24"/>
  <c r="I16" i="24"/>
  <c r="F17" i="24"/>
  <c r="I17" i="24"/>
  <c r="F18" i="24"/>
  <c r="I18" i="24"/>
  <c r="F19" i="24"/>
  <c r="I19" i="24"/>
  <c r="F20" i="24"/>
  <c r="I20" i="24"/>
  <c r="F21" i="24"/>
  <c r="I21" i="24"/>
  <c r="F22" i="24"/>
  <c r="I22" i="24"/>
  <c r="F23" i="24"/>
  <c r="I23" i="24"/>
  <c r="F24" i="24"/>
  <c r="I24" i="24"/>
  <c r="F25" i="24"/>
  <c r="I25" i="24"/>
  <c r="F26" i="24"/>
  <c r="I26" i="24"/>
  <c r="F27" i="24"/>
  <c r="I27" i="24"/>
  <c r="D30" i="24"/>
  <c r="E30" i="24"/>
  <c r="A39" i="23"/>
  <c r="A40" i="23"/>
  <c r="A41" i="23"/>
  <c r="A42" i="23"/>
  <c r="A44" i="23"/>
  <c r="A45" i="23"/>
  <c r="A46" i="23"/>
  <c r="A47" i="23"/>
  <c r="A48" i="23"/>
  <c r="A38" i="23"/>
  <c r="C28" i="23"/>
  <c r="A28" i="23" s="1"/>
  <c r="C29" i="23"/>
  <c r="A29" i="23" s="1"/>
  <c r="C30" i="23"/>
  <c r="A30" i="23" s="1"/>
  <c r="C31" i="23"/>
  <c r="A31" i="23" s="1"/>
  <c r="C27" i="23"/>
  <c r="A27" i="23" s="1"/>
  <c r="K48" i="23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D30" i="30"/>
  <c r="E30" i="30"/>
  <c r="G30" i="30"/>
  <c r="H30" i="30"/>
  <c r="F30" i="33" l="1"/>
  <c r="K14" i="23" s="1"/>
  <c r="B14" i="23" s="1"/>
  <c r="F30" i="32"/>
  <c r="K12" i="23" s="1"/>
  <c r="A12" i="23" s="1"/>
  <c r="I30" i="32"/>
  <c r="K13" i="23" s="1"/>
  <c r="B13" i="23" s="1"/>
  <c r="I30" i="31"/>
  <c r="K11" i="23" s="1"/>
  <c r="A11" i="23" s="1"/>
  <c r="F30" i="31"/>
  <c r="K10" i="23" s="1"/>
  <c r="A10" i="23" s="1"/>
  <c r="I30" i="30"/>
  <c r="K9" i="23" s="1"/>
  <c r="C9" i="23" s="1"/>
  <c r="F30" i="30"/>
  <c r="K8" i="23" s="1"/>
  <c r="C8" i="23" s="1"/>
  <c r="F30" i="24"/>
  <c r="K6" i="23" s="1"/>
  <c r="C6" i="23" s="1"/>
  <c r="I30" i="24"/>
  <c r="K7" i="23" s="1"/>
  <c r="B7" i="23" s="1"/>
  <c r="I30" i="33"/>
  <c r="K15" i="23" s="1"/>
  <c r="B15" i="23" s="1"/>
  <c r="B12" i="23" l="1"/>
  <c r="A13" i="23"/>
  <c r="B6" i="23"/>
  <c r="A14" i="23"/>
  <c r="A15" i="23"/>
  <c r="C14" i="23"/>
  <c r="C15" i="23"/>
  <c r="C12" i="23"/>
  <c r="C13" i="23"/>
  <c r="C11" i="23"/>
  <c r="B11" i="23"/>
  <c r="C10" i="23"/>
  <c r="B10" i="23"/>
  <c r="A9" i="23"/>
  <c r="B9" i="23"/>
  <c r="B8" i="23"/>
  <c r="A8" i="23"/>
  <c r="K18" i="23"/>
  <c r="A7" i="23"/>
  <c r="A6" i="23"/>
  <c r="C7" i="23"/>
  <c r="F26" i="28"/>
  <c r="G26" i="28"/>
  <c r="E26" i="28"/>
  <c r="J30" i="28" l="1"/>
  <c r="J32" i="28" s="1"/>
  <c r="J34" i="28" s="1"/>
  <c r="J50" i="28" s="1"/>
  <c r="K22" i="23" s="1"/>
  <c r="K35" i="23" s="1"/>
  <c r="K51" i="23" s="1"/>
  <c r="B51" i="23" s="1"/>
</calcChain>
</file>

<file path=xl/sharedStrings.xml><?xml version="1.0" encoding="utf-8"?>
<sst xmlns="http://schemas.openxmlformats.org/spreadsheetml/2006/main" count="159" uniqueCount="97">
  <si>
    <t>Steuerperiode:</t>
  </si>
  <si>
    <t>./.</t>
  </si>
  <si>
    <t>Mittelverwendung</t>
  </si>
  <si>
    <t>Lebenshaltungskosten</t>
  </si>
  <si>
    <t>Kontrollrechnung</t>
  </si>
  <si>
    <t>=</t>
  </si>
  <si>
    <t>Erforderliches Einkommen</t>
  </si>
  <si>
    <t>deklariertes Nettoeinkommen (Ziffer 310 Steuererklärung)</t>
  </si>
  <si>
    <t>verrechenbare Geschäftsverluste (Ziffer 286 Steuererklärung)</t>
  </si>
  <si>
    <t>Versicherungsprämien (Ziffer 270 Steuererklärung)</t>
  </si>
  <si>
    <t>Differenz Renten, wenn nicht zu 100% steuerbar</t>
  </si>
  <si>
    <t>Differenz</t>
  </si>
  <si>
    <t>Ort</t>
  </si>
  <si>
    <t>Bezeichnung</t>
  </si>
  <si>
    <t>Steuerwerte</t>
  </si>
  <si>
    <t>Name des Titels</t>
  </si>
  <si>
    <t>1)</t>
  </si>
  <si>
    <t>Steuer-Rückkaufswerte</t>
  </si>
  <si>
    <t>Versicherungsgesellschaft</t>
  </si>
  <si>
    <t>Art Motorfahrzeug</t>
  </si>
  <si>
    <t>Ermittlung Lebenshaltungskosten</t>
  </si>
  <si>
    <t>Weisung zur Berechnung des betreibungsrechtichen Notbedarfs (Existenzminimum):</t>
  </si>
  <si>
    <t>für einen alleinstehenden Schuldner</t>
  </si>
  <si>
    <t>für einen alleinerziehenden Schuldner</t>
  </si>
  <si>
    <t>für ein Ehepaar</t>
  </si>
  <si>
    <t>Unterhalt der Kinder</t>
  </si>
  <si>
    <t>Code 1</t>
  </si>
  <si>
    <t>Code 2</t>
  </si>
  <si>
    <t>Code 3</t>
  </si>
  <si>
    <t>Code 4.1</t>
  </si>
  <si>
    <t>Code 4.2</t>
  </si>
  <si>
    <t>Lebensaufwand nach betreibungsrechtlichem Minimum:</t>
  </si>
  <si>
    <t>Aufstellung Kinder:</t>
  </si>
  <si>
    <t>Name</t>
  </si>
  <si>
    <t>Jahrgang</t>
  </si>
  <si>
    <t>Alter</t>
  </si>
  <si>
    <t>Alleinstehende bzw. Ehepaar</t>
  </si>
  <si>
    <t>Kinder</t>
  </si>
  <si>
    <t>(Eingabe 1, 2 oder 3)</t>
  </si>
  <si>
    <t>Code</t>
  </si>
  <si>
    <t>Total Lebensaufwand pro Jahr (Existenzminimum)</t>
  </si>
  <si>
    <t>+</t>
  </si>
  <si>
    <t>bezahlte Miete pro Jahr / steuerbarer Eigenmietwert</t>
  </si>
  <si>
    <t>Heizung / Nebenkosten</t>
  </si>
  <si>
    <t>private Versicherungen (ohne 2. Säule und Säule 3a)</t>
  </si>
  <si>
    <t>Total Lebenshaltungskosten</t>
  </si>
  <si>
    <t>Hinweise zur Eingabe</t>
  </si>
  <si>
    <t>Eingaben nur in die gelbmarkierten Felder</t>
  </si>
  <si>
    <t>2)</t>
  </si>
  <si>
    <t>nur positive Zahlen eingeben, keine Vorzeichen bzw. Minusbeträge notwendig</t>
  </si>
  <si>
    <t>(die Formeln sind entsprechend erfasst)</t>
  </si>
  <si>
    <t>3)</t>
  </si>
  <si>
    <t>Zunahme (+)  / Abnahme (-) Vermögen</t>
  </si>
  <si>
    <t>Schenkung</t>
  </si>
  <si>
    <t>Kapitalzahlung</t>
  </si>
  <si>
    <t>Ausnahmen:</t>
  </si>
  <si>
    <t>mehr Schulden als Vermögen und somit Minus-Reinvermögen!</t>
  </si>
  <si>
    <t xml:space="preserve">                    </t>
  </si>
  <si>
    <t>mehr Abzüge als Einkünfte und somit Minus-Nettoeinkommen!</t>
  </si>
  <si>
    <t>(nur im Blatt "Vermögensentwicklung" massgebend)</t>
  </si>
  <si>
    <t>Korrekturen infolge</t>
  </si>
  <si>
    <t>übrige Auslagen (Unterstützungsbeiträge, Krankheitskosten, Schulgelder etc.)</t>
  </si>
  <si>
    <t>übriges steuerfreies Einkommen (z.B. Ergänzungsleistungen etc.)</t>
  </si>
  <si>
    <t>Buchwerte/Anlagewerte</t>
  </si>
  <si>
    <t>Kauf/Verkauf</t>
  </si>
  <si>
    <t>2) + 3)</t>
  </si>
  <si>
    <t>Einmaleinlage/Rückkauf bzw. Verfall</t>
  </si>
  <si>
    <t>Standeszuschlag</t>
  </si>
  <si>
    <t>Art</t>
  </si>
  <si>
    <t>darin sind folgende Positionen enthalten:</t>
  </si>
  <si>
    <t>abzüglich</t>
  </si>
  <si>
    <t>Erbschaft / Erbvorbezug</t>
  </si>
  <si>
    <t>verbuchte Privatanteile Fahrzeugaufwand</t>
  </si>
  <si>
    <t>bezahlte / verbuchte Steuern</t>
  </si>
  <si>
    <t>pauschale Berufsauslagen (Ziffer 220 bzw. 221 Steuererklärung)</t>
  </si>
  <si>
    <t>Mit der TAB-Taste kann auf die einzugebenden Felder gesprungen werden</t>
  </si>
  <si>
    <t>Veränderungen Liegenschaften</t>
  </si>
  <si>
    <t>Veränderungen Wertschriften</t>
  </si>
  <si>
    <t>Veränderungen Lebensversicherungen</t>
  </si>
  <si>
    <t xml:space="preserve">Veränderungen Fahrzeuge </t>
  </si>
  <si>
    <t xml:space="preserve">Veränderungen Diverse Aktiven und Passiven </t>
  </si>
  <si>
    <t>(Rückvergütungen sind als Einkommen im Blatt "Vermögensentwicklung" zu erfassen)</t>
  </si>
  <si>
    <t>bezahlte Miete pro Jahr / steuerbarer Eigenmietwert, da in Ziffer 310 enthalten</t>
  </si>
  <si>
    <t>Vermögensentwicklung</t>
  </si>
  <si>
    <t>(Ziffer 470 Steuererklärung)</t>
  </si>
  <si>
    <t>(Ziffer 470 Veranlagung)</t>
  </si>
  <si>
    <t>Reinvermögen  31.12.</t>
  </si>
  <si>
    <t>Bei Verkauf ist der entsprechende Verkaufspreis einzugeben !</t>
  </si>
  <si>
    <t>Bei Kauf ist der entsprechende Kaufpreis einzugeben !</t>
  </si>
  <si>
    <t>Bei Rückkauf bzw. Auszahlung einer Lebensversicherung ist die erhaltene Auszahlungssumme einzugeben !</t>
  </si>
  <si>
    <t>Bei Abschluss von Einmalprämienversicherungen ist die entsprechende Einmaleinlage einzugeben !</t>
  </si>
  <si>
    <t>Steuerfreier Anteil Erträge aus qualifizierter Beteiligungen</t>
  </si>
  <si>
    <t>Erstelldatum: 30.05.2017</t>
  </si>
  <si>
    <t>Beim Verkauf einer Liegenschaft in der Steuerperiode ist der entsprechende Verkaufspreis einzugeben, sofern dieser nicht bereits im vorhandenen Buchwert enthalten ist !</t>
  </si>
  <si>
    <t>Beim Kauf einer Liegenschaft in der Steuerperiode ist der entsprechende Kaufpreis einzugeben, sofern dieser nicht bereits im vorhandenen Buchwert enthalten ist !</t>
  </si>
  <si>
    <t>getätigte Investitionen (Umbau, Neubau etc.) in der Steuerperiode bei Liegenschaften, bei denen der Buchwert nicht vorhanden ist (z.B. Privatliegenschaft)</t>
  </si>
  <si>
    <t>zum Ausfüllen, kein Support durch die Steuerbehörden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</si>
</sst>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,##0_ ;[Red]\-#,##0\ "/>
    <numFmt numFmtId="166" formatCode="0_ ;[Red]\-0\ 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3" fontId="3" fillId="0" borderId="0" xfId="0" applyNumberFormat="1" applyFont="1" applyBorder="1" applyAlignment="1" applyProtection="1">
      <alignment horizontal="fill"/>
    </xf>
    <xf numFmtId="3" fontId="4" fillId="0" borderId="0" xfId="0" quotePrefix="1" applyNumberFormat="1" applyFont="1" applyAlignment="1" applyProtection="1">
      <alignment horizontal="left"/>
    </xf>
    <xf numFmtId="0" fontId="2" fillId="0" borderId="0" xfId="0" applyFont="1"/>
    <xf numFmtId="165" fontId="3" fillId="0" borderId="0" xfId="0" applyNumberFormat="1" applyFont="1"/>
    <xf numFmtId="165" fontId="3" fillId="0" borderId="0" xfId="0" applyNumberFormat="1" applyFont="1" applyBorder="1" applyAlignment="1" applyProtection="1">
      <alignment horizontal="fill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0" fillId="0" borderId="0" xfId="0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0" fontId="0" fillId="0" borderId="1" xfId="0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3" xfId="0" applyNumberFormat="1" applyFill="1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0" fontId="2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9" xfId="0" applyFont="1" applyBorder="1"/>
    <xf numFmtId="0" fontId="2" fillId="0" borderId="10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2" fillId="0" borderId="11" xfId="0" applyNumberFormat="1" applyFont="1" applyBorder="1"/>
    <xf numFmtId="0" fontId="2" fillId="0" borderId="11" xfId="0" applyFont="1" applyBorder="1"/>
    <xf numFmtId="0" fontId="2" fillId="0" borderId="0" xfId="0" applyFont="1" applyBorder="1"/>
    <xf numFmtId="165" fontId="2" fillId="0" borderId="3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/>
    <xf numFmtId="165" fontId="0" fillId="0" borderId="12" xfId="0" applyNumberFormat="1" applyBorder="1"/>
    <xf numFmtId="0" fontId="0" fillId="0" borderId="0" xfId="0" applyBorder="1" applyAlignment="1">
      <alignment horizontal="left"/>
    </xf>
    <xf numFmtId="1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2" xfId="0" applyFill="1" applyBorder="1"/>
    <xf numFmtId="165" fontId="0" fillId="2" borderId="0" xfId="0" applyNumberFormat="1" applyFill="1" applyAlignment="1">
      <alignment horizontal="center"/>
    </xf>
    <xf numFmtId="164" fontId="0" fillId="0" borderId="0" xfId="1" applyNumberFormat="1" applyFont="1"/>
    <xf numFmtId="165" fontId="3" fillId="3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3" fontId="4" fillId="0" borderId="0" xfId="0" applyNumberFormat="1" applyFont="1" applyAlignment="1" applyProtection="1">
      <alignment horizontal="left"/>
    </xf>
    <xf numFmtId="0" fontId="5" fillId="0" borderId="0" xfId="0" applyFont="1"/>
    <xf numFmtId="3" fontId="7" fillId="0" borderId="0" xfId="0" applyNumberFormat="1" applyFont="1" applyAlignment="1" applyProtection="1">
      <alignment horizontal="left"/>
    </xf>
    <xf numFmtId="0" fontId="3" fillId="0" borderId="0" xfId="0" applyFont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8" fillId="0" borderId="0" xfId="0" applyFont="1"/>
    <xf numFmtId="3" fontId="8" fillId="0" borderId="0" xfId="0" applyNumberFormat="1" applyFont="1" applyAlignment="1"/>
    <xf numFmtId="0" fontId="2" fillId="0" borderId="0" xfId="0" quotePrefix="1" applyFont="1"/>
    <xf numFmtId="0" fontId="8" fillId="0" borderId="0" xfId="0" quotePrefix="1" applyFont="1"/>
    <xf numFmtId="165" fontId="0" fillId="4" borderId="0" xfId="0" applyNumberFormat="1" applyFill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Protection="1"/>
    <xf numFmtId="0" fontId="2" fillId="0" borderId="9" xfId="0" applyFont="1" applyBorder="1" applyProtection="1"/>
    <xf numFmtId="0" fontId="2" fillId="0" borderId="10" xfId="0" applyFont="1" applyBorder="1" applyProtection="1"/>
    <xf numFmtId="165" fontId="2" fillId="0" borderId="9" xfId="0" applyNumberFormat="1" applyFont="1" applyBorder="1" applyProtection="1"/>
    <xf numFmtId="165" fontId="2" fillId="0" borderId="10" xfId="0" applyNumberFormat="1" applyFont="1" applyBorder="1" applyProtection="1"/>
    <xf numFmtId="165" fontId="2" fillId="0" borderId="11" xfId="0" applyNumberFormat="1" applyFont="1" applyBorder="1" applyProtection="1"/>
    <xf numFmtId="0" fontId="2" fillId="0" borderId="11" xfId="0" applyFont="1" applyBorder="1" applyProtection="1"/>
    <xf numFmtId="0" fontId="2" fillId="0" borderId="0" xfId="0" applyFont="1" applyProtection="1"/>
    <xf numFmtId="0" fontId="2" fillId="0" borderId="2" xfId="0" applyFont="1" applyBorder="1" applyProtection="1"/>
    <xf numFmtId="0" fontId="2" fillId="0" borderId="0" xfId="0" applyFont="1" applyBorder="1" applyProtection="1"/>
    <xf numFmtId="165" fontId="2" fillId="0" borderId="3" xfId="0" applyNumberFormat="1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1" xfId="0" applyFont="1" applyBorder="1" applyProtection="1"/>
    <xf numFmtId="165" fontId="6" fillId="0" borderId="4" xfId="0" applyNumberFormat="1" applyFont="1" applyBorder="1" applyAlignment="1" applyProtection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0" fontId="0" fillId="0" borderId="2" xfId="0" applyBorder="1" applyProtection="1"/>
    <xf numFmtId="0" fontId="0" fillId="0" borderId="0" xfId="0" applyBorder="1" applyProtection="1"/>
    <xf numFmtId="165" fontId="0" fillId="0" borderId="2" xfId="0" applyNumberFormat="1" applyBorder="1" applyProtection="1"/>
    <xf numFmtId="165" fontId="0" fillId="0" borderId="0" xfId="0" applyNumberFormat="1" applyBorder="1" applyProtection="1"/>
    <xf numFmtId="165" fontId="0" fillId="0" borderId="3" xfId="0" applyNumberFormat="1" applyBorder="1" applyProtection="1"/>
    <xf numFmtId="165" fontId="0" fillId="0" borderId="3" xfId="0" applyNumberFormat="1" applyFill="1" applyBorder="1" applyProtection="1"/>
    <xf numFmtId="165" fontId="0" fillId="0" borderId="4" xfId="0" applyNumberFormat="1" applyBorder="1" applyProtection="1"/>
    <xf numFmtId="165" fontId="0" fillId="0" borderId="1" xfId="0" applyNumberFormat="1" applyBorder="1" applyProtection="1"/>
    <xf numFmtId="165" fontId="0" fillId="0" borderId="5" xfId="0" applyNumberFormat="1" applyBorder="1" applyProtection="1"/>
    <xf numFmtId="165" fontId="0" fillId="0" borderId="6" xfId="0" applyNumberFormat="1" applyBorder="1" applyProtection="1"/>
    <xf numFmtId="165" fontId="0" fillId="0" borderId="7" xfId="0" applyNumberFormat="1" applyBorder="1" applyProtection="1"/>
    <xf numFmtId="165" fontId="0" fillId="0" borderId="8" xfId="0" applyNumberFormat="1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165" fontId="0" fillId="0" borderId="0" xfId="0" applyNumberFormat="1" applyProtection="1"/>
    <xf numFmtId="0" fontId="6" fillId="0" borderId="0" xfId="0" applyFont="1" applyProtection="1"/>
    <xf numFmtId="1" fontId="0" fillId="4" borderId="0" xfId="0" applyNumberFormat="1" applyFill="1" applyAlignment="1" applyProtection="1">
      <alignment horizontal="center"/>
      <protection locked="0"/>
    </xf>
    <xf numFmtId="165" fontId="0" fillId="4" borderId="0" xfId="0" applyNumberFormat="1" applyFill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9" fillId="0" borderId="0" xfId="0" applyFont="1"/>
    <xf numFmtId="165" fontId="2" fillId="0" borderId="7" xfId="0" applyNumberFormat="1" applyFont="1" applyBorder="1"/>
    <xf numFmtId="165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9" fontId="0" fillId="4" borderId="0" xfId="2" applyFont="1" applyFill="1" applyProtection="1">
      <protection locked="0"/>
    </xf>
    <xf numFmtId="3" fontId="0" fillId="4" borderId="2" xfId="0" applyNumberFormat="1" applyFill="1" applyBorder="1" applyProtection="1">
      <protection locked="0"/>
    </xf>
    <xf numFmtId="3" fontId="0" fillId="4" borderId="0" xfId="0" applyNumberFormat="1" applyFill="1" applyBorder="1" applyProtection="1">
      <protection locked="0"/>
    </xf>
    <xf numFmtId="3" fontId="0" fillId="5" borderId="2" xfId="0" applyNumberFormat="1" applyFill="1" applyBorder="1" applyProtection="1">
      <protection locked="0"/>
    </xf>
    <xf numFmtId="3" fontId="0" fillId="5" borderId="0" xfId="0" applyNumberFormat="1" applyFill="1" applyBorder="1" applyProtection="1">
      <protection locked="0"/>
    </xf>
    <xf numFmtId="165" fontId="0" fillId="0" borderId="1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4" borderId="0" xfId="0" applyNumberFormat="1" applyFill="1" applyAlignment="1" applyProtection="1">
      <alignment horizontal="right"/>
      <protection locked="0"/>
    </xf>
    <xf numFmtId="165" fontId="0" fillId="0" borderId="0" xfId="0" applyNumberFormat="1" applyFill="1" applyAlignment="1" applyProtection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6" fontId="2" fillId="0" borderId="2" xfId="0" quotePrefix="1" applyNumberFormat="1" applyFont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0" fillId="0" borderId="10" xfId="0" applyBorder="1"/>
    <xf numFmtId="165" fontId="0" fillId="0" borderId="10" xfId="0" applyNumberFormat="1" applyBorder="1"/>
    <xf numFmtId="165" fontId="0" fillId="0" borderId="0" xfId="0" applyNumberFormat="1" applyFill="1" applyAlignment="1">
      <alignment horizontal="center"/>
    </xf>
    <xf numFmtId="0" fontId="0" fillId="0" borderId="10" xfId="0" applyFill="1" applyBorder="1"/>
    <xf numFmtId="3" fontId="1" fillId="0" borderId="0" xfId="0" applyNumberFormat="1" applyFont="1" applyBorder="1" applyAlignment="1" applyProtection="1">
      <alignment horizontal="right"/>
    </xf>
    <xf numFmtId="1" fontId="1" fillId="0" borderId="0" xfId="0" applyNumberFormat="1" applyFont="1"/>
    <xf numFmtId="1" fontId="4" fillId="6" borderId="0" xfId="1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0" fillId="4" borderId="0" xfId="0" applyFill="1" applyProtection="1">
      <protection locked="0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5" borderId="0" xfId="0" applyFill="1" applyProtection="1">
      <protection locked="0"/>
    </xf>
  </cellXfs>
  <cellStyles count="3">
    <cellStyle name="Komma" xfId="1" builtinId="3"/>
    <cellStyle name="Prozent" xfId="2" builtinId="5"/>
    <cellStyle name="Standard" xfId="0" builtinId="0"/>
  </cellStyles>
  <dxfs count="5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indexed="45"/>
        </patternFill>
      </fill>
      <border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45"/>
        </patternFill>
      </fill>
      <border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81000" y="3086100"/>
          <a:ext cx="522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(Ernährung, Kleidung, Wäsche, Miete inkl. Heiz- und Nebenkosten, private Versicherungen exkl. 2. Säule und Säule 3a, Steuern, Ferien etc.)</a:t>
          </a:r>
          <a:endParaRPr lang="de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0</xdr:row>
          <xdr:rowOff>28575</xdr:rowOff>
        </xdr:from>
        <xdr:to>
          <xdr:col>4</xdr:col>
          <xdr:colOff>180975</xdr:colOff>
          <xdr:row>1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Blatt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9525</xdr:rowOff>
    </xdr:from>
    <xdr:to>
      <xdr:col>10</xdr:col>
      <xdr:colOff>9525</xdr:colOff>
      <xdr:row>24</xdr:row>
      <xdr:rowOff>76200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81000" y="5838825"/>
          <a:ext cx="4857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(Ernährung, Kleidung, Wäsche, Miete inkl. Heiz- und Nebenkosten, private Versicherungen exkl. 2. Säule und Säule 3a, Steuern etc.)</a:t>
          </a:r>
          <a:endParaRPr lang="de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762000</xdr:colOff>
          <xdr:row>0</xdr:row>
          <xdr:rowOff>19050</xdr:rowOff>
        </xdr:from>
        <xdr:to>
          <xdr:col>14</xdr:col>
          <xdr:colOff>209550</xdr:colOff>
          <xdr:row>1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Blatt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762000</xdr:colOff>
          <xdr:row>2</xdr:row>
          <xdr:rowOff>9525</xdr:rowOff>
        </xdr:from>
        <xdr:to>
          <xdr:col>14</xdr:col>
          <xdr:colOff>209550</xdr:colOff>
          <xdr:row>3</xdr:row>
          <xdr:rowOff>104775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Datei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28575</xdr:rowOff>
        </xdr:from>
        <xdr:to>
          <xdr:col>11</xdr:col>
          <xdr:colOff>219075</xdr:colOff>
          <xdr:row>1</xdr:row>
          <xdr:rowOff>47625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Blatt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38100</xdr:rowOff>
        </xdr:from>
        <xdr:to>
          <xdr:col>11</xdr:col>
          <xdr:colOff>219075</xdr:colOff>
          <xdr:row>1</xdr:row>
          <xdr:rowOff>57150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Blatt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19050</xdr:rowOff>
        </xdr:from>
        <xdr:to>
          <xdr:col>11</xdr:col>
          <xdr:colOff>219075</xdr:colOff>
          <xdr:row>1</xdr:row>
          <xdr:rowOff>38100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Blatt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19050</xdr:rowOff>
        </xdr:from>
        <xdr:to>
          <xdr:col>11</xdr:col>
          <xdr:colOff>219075</xdr:colOff>
          <xdr:row>1</xdr:row>
          <xdr:rowOff>38100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Blatt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0</xdr:row>
          <xdr:rowOff>19050</xdr:rowOff>
        </xdr:from>
        <xdr:to>
          <xdr:col>11</xdr:col>
          <xdr:colOff>219075</xdr:colOff>
          <xdr:row>1</xdr:row>
          <xdr:rowOff>38100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Blatt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9</xdr:col>
      <xdr:colOff>895350</xdr:colOff>
      <xdr:row>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2686050"/>
          <a:ext cx="6143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Für Nahrung, Kleidung und Wäsche einschliesslich deren Instandhaltung, Körper- und Gesundheitspflege, Unterhalt der Wohnungseinrichtung, Kulturelles sowie Auslagen für Beleuchtung, Kochstrom und/oder Gas ist in der Regel folgender Grundbetrag als unumgänglich notwendig im Sinne von Art. 93 SchKG von der Pfändung ausgeschlossen:</a:t>
          </a:r>
        </a:p>
        <a:p>
          <a:pPr algn="l" rtl="0">
            <a:defRPr sz="1000"/>
          </a:pPr>
          <a:endParaRPr lang="de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0</xdr:row>
          <xdr:rowOff>38100</xdr:rowOff>
        </xdr:from>
        <xdr:to>
          <xdr:col>14</xdr:col>
          <xdr:colOff>219075</xdr:colOff>
          <xdr:row>1</xdr:row>
          <xdr:rowOff>57150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Blatt drucken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C26"/>
  <sheetViews>
    <sheetView showGridLines="0" tabSelected="1" zoomScale="115" zoomScaleNormal="115" workbookViewId="0">
      <selection activeCell="C21" sqref="C21"/>
    </sheetView>
  </sheetViews>
  <sheetFormatPr baseColWidth="10" defaultRowHeight="12.75" x14ac:dyDescent="0.2"/>
  <cols>
    <col min="1" max="1" width="5.7109375" customWidth="1"/>
    <col min="2" max="2" width="15.7109375" customWidth="1"/>
    <col min="3" max="3" width="62.7109375" customWidth="1"/>
  </cols>
  <sheetData>
    <row r="1" spans="1:3" ht="18" x14ac:dyDescent="0.25">
      <c r="A1" s="57" t="s">
        <v>83</v>
      </c>
      <c r="B1" s="1"/>
      <c r="C1" s="1"/>
    </row>
    <row r="2" spans="1:3" ht="18" x14ac:dyDescent="0.25">
      <c r="A2" s="57"/>
      <c r="B2" s="1"/>
      <c r="C2" s="1"/>
    </row>
    <row r="3" spans="1:3" ht="15.75" x14ac:dyDescent="0.25">
      <c r="A3" s="55" t="s">
        <v>46</v>
      </c>
      <c r="B3" s="1"/>
      <c r="C3" s="1"/>
    </row>
    <row r="6" spans="1:3" x14ac:dyDescent="0.2">
      <c r="A6" t="s">
        <v>16</v>
      </c>
      <c r="B6" t="s">
        <v>47</v>
      </c>
    </row>
    <row r="7" spans="1:3" x14ac:dyDescent="0.2">
      <c r="B7" t="s">
        <v>75</v>
      </c>
    </row>
    <row r="10" spans="1:3" x14ac:dyDescent="0.2">
      <c r="A10" t="s">
        <v>48</v>
      </c>
      <c r="B10" t="s">
        <v>49</v>
      </c>
    </row>
    <row r="11" spans="1:3" x14ac:dyDescent="0.2">
      <c r="B11" t="s">
        <v>50</v>
      </c>
    </row>
    <row r="13" spans="1:3" x14ac:dyDescent="0.2">
      <c r="B13" t="s">
        <v>55</v>
      </c>
      <c r="C13" t="s">
        <v>56</v>
      </c>
    </row>
    <row r="14" spans="1:3" x14ac:dyDescent="0.2">
      <c r="B14" t="s">
        <v>57</v>
      </c>
      <c r="C14" t="s">
        <v>58</v>
      </c>
    </row>
    <row r="15" spans="1:3" x14ac:dyDescent="0.2">
      <c r="C15" t="s">
        <v>59</v>
      </c>
    </row>
    <row r="18" spans="1:2" x14ac:dyDescent="0.2">
      <c r="A18" s="129" t="s">
        <v>51</v>
      </c>
      <c r="B18" s="129" t="s">
        <v>96</v>
      </c>
    </row>
    <row r="22" spans="1:2" x14ac:dyDescent="0.2">
      <c r="A22" s="56" t="s">
        <v>92</v>
      </c>
    </row>
    <row r="26" spans="1:2" x14ac:dyDescent="0.2">
      <c r="A26" s="56"/>
    </row>
  </sheetData>
  <sheetProtection sheet="1" objects="1" scenarios="1"/>
  <phoneticPr fontId="10" type="noConversion"/>
  <pageMargins left="0.78740157480314965" right="0.39370078740157483" top="0.39370078740157483" bottom="0.59055118110236227" header="0.39370078740157483" footer="0.19685039370078741"/>
  <pageSetup paperSize="9" orientation="portrait" cellComments="atEnd" r:id="rId1"/>
  <headerFooter alignWithMargins="0">
    <oddFooter>&amp;R &amp;8   Druckdatum: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Blattdrucken">
                <anchor moveWithCells="1" sizeWithCells="1">
                  <from>
                    <xdr:col>3</xdr:col>
                    <xdr:colOff>19050</xdr:colOff>
                    <xdr:row>0</xdr:row>
                    <xdr:rowOff>28575</xdr:rowOff>
                  </from>
                  <to>
                    <xdr:col>4</xdr:col>
                    <xdr:colOff>180975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K52"/>
  <sheetViews>
    <sheetView showGridLines="0" showZeros="0" zoomScaleNormal="100" workbookViewId="0">
      <selection activeCell="K1" sqref="K1"/>
    </sheetView>
  </sheetViews>
  <sheetFormatPr baseColWidth="10" defaultRowHeight="12.75" x14ac:dyDescent="0.2"/>
  <cols>
    <col min="1" max="1" width="1" customWidth="1"/>
    <col min="2" max="2" width="4.7109375" customWidth="1"/>
    <col min="3" max="3" width="8.7109375" customWidth="1"/>
    <col min="4" max="5" width="4.7109375" customWidth="1"/>
    <col min="6" max="8" width="13.7109375" customWidth="1"/>
    <col min="9" max="9" width="2.7109375" customWidth="1"/>
    <col min="10" max="10" width="10.7109375" customWidth="1"/>
    <col min="11" max="11" width="13.28515625" style="6" customWidth="1"/>
  </cols>
  <sheetData>
    <row r="1" spans="1:11" ht="18" x14ac:dyDescent="0.25">
      <c r="B1" s="57" t="s">
        <v>83</v>
      </c>
      <c r="C1" s="1"/>
      <c r="D1" s="1"/>
      <c r="E1" s="1"/>
      <c r="F1" s="1"/>
      <c r="G1" s="1"/>
      <c r="H1" s="1"/>
      <c r="I1" s="1"/>
      <c r="J1" s="126" t="s">
        <v>0</v>
      </c>
      <c r="K1" s="128">
        <v>2016</v>
      </c>
    </row>
    <row r="2" spans="1:11" ht="9.9499999999999993" customHeight="1" x14ac:dyDescent="0.2"/>
    <row r="3" spans="1:11" ht="9.9499999999999993" customHeight="1" x14ac:dyDescent="0.2"/>
    <row r="4" spans="1:11" x14ac:dyDescent="0.2">
      <c r="B4" t="s">
        <v>86</v>
      </c>
      <c r="E4" s="127">
        <f>K1</f>
        <v>2016</v>
      </c>
      <c r="F4" t="s">
        <v>84</v>
      </c>
      <c r="K4" s="65"/>
    </row>
    <row r="5" spans="1:11" x14ac:dyDescent="0.2">
      <c r="B5" t="s">
        <v>86</v>
      </c>
      <c r="E5" s="127">
        <f>K1-1</f>
        <v>2015</v>
      </c>
      <c r="F5" t="s">
        <v>85</v>
      </c>
      <c r="K5" s="65">
        <v>0</v>
      </c>
    </row>
    <row r="6" spans="1:11" x14ac:dyDescent="0.2">
      <c r="A6" s="103" t="str">
        <f>IF(K6&lt;1,(IF(K6&gt;-1,"",1)),1)</f>
        <v/>
      </c>
      <c r="B6" s="60" t="str">
        <f t="shared" ref="B6:B15" si="0">IF(K6&lt;-1,"./.",IF(K6&gt;1,"+",""))</f>
        <v/>
      </c>
      <c r="C6" s="60" t="str">
        <f>IF(K6&lt;-1,"Zunahme Steuerwert Liegenschaften",IF(K6&gt;1,"Abnahme Steuerwert Liegenschaften","keine Veränderung Steuerwert Liegenschaften"))</f>
        <v>keine Veränderung Steuerwert Liegenschaften</v>
      </c>
      <c r="D6" s="60"/>
      <c r="E6" s="59"/>
      <c r="F6" s="59"/>
      <c r="G6" s="59"/>
      <c r="H6" s="59"/>
      <c r="K6" s="6">
        <f>-Liegenschaft!F30</f>
        <v>0</v>
      </c>
    </row>
    <row r="7" spans="1:11" x14ac:dyDescent="0.2">
      <c r="A7" s="103" t="str">
        <f t="shared" ref="A7:A15" si="1">IF(K7&lt;1,(IF(K7&gt;-1,"",1)),1)</f>
        <v/>
      </c>
      <c r="B7" s="60" t="str">
        <f t="shared" si="0"/>
        <v/>
      </c>
      <c r="C7" s="60" t="str">
        <f>IF(K7&lt;-1,"Abnahme Buchwert/Anlagewert Liegenschaften",IF(K7&gt;1,"Zunahme Buchwert/Anlagewert Liegenschaften","keine Veränderung Buchwert/Anlagewert Liegenschaften"))</f>
        <v>keine Veränderung Buchwert/Anlagewert Liegenschaften</v>
      </c>
      <c r="D7" s="60"/>
      <c r="E7" s="59"/>
      <c r="F7" s="59"/>
      <c r="G7" s="59"/>
      <c r="H7" s="59"/>
      <c r="K7" s="6">
        <f>Liegenschaft!I30</f>
        <v>0</v>
      </c>
    </row>
    <row r="8" spans="1:11" x14ac:dyDescent="0.2">
      <c r="A8" s="103" t="str">
        <f t="shared" si="1"/>
        <v/>
      </c>
      <c r="B8" s="60" t="str">
        <f t="shared" si="0"/>
        <v/>
      </c>
      <c r="C8" s="60" t="str">
        <f>IF(K8&lt;-1,"Zunahme Steuerwert Wertschriften",IF(K8&gt;1,"Abnahme Steuerwert Wertschriften","keine Veränderung Steuerwert Wertschriften"))</f>
        <v>keine Veränderung Steuerwert Wertschriften</v>
      </c>
      <c r="D8" s="60"/>
      <c r="E8" s="59"/>
      <c r="F8" s="59"/>
      <c r="G8" s="59"/>
      <c r="H8" s="59"/>
      <c r="K8" s="6">
        <f>-Wertschriften!F30</f>
        <v>0</v>
      </c>
    </row>
    <row r="9" spans="1:11" x14ac:dyDescent="0.2">
      <c r="A9" s="103" t="str">
        <f t="shared" si="1"/>
        <v/>
      </c>
      <c r="B9" s="60" t="str">
        <f t="shared" si="0"/>
        <v/>
      </c>
      <c r="C9" s="60" t="str">
        <f>IF(K9&lt;-1,"Abnahme Wertschriften (Kauf/Verkauf)",IF(K9&gt;1,"Zunahme Wertschriften (Kauf/Verkauf)","keine Veränderung Wertschriften (Kauf/Verkauf)"))</f>
        <v>keine Veränderung Wertschriften (Kauf/Verkauf)</v>
      </c>
      <c r="D9" s="60"/>
      <c r="E9" s="59"/>
      <c r="F9" s="59"/>
      <c r="G9" s="59"/>
      <c r="H9" s="59"/>
      <c r="K9" s="6">
        <f>Wertschriften!I30</f>
        <v>0</v>
      </c>
    </row>
    <row r="10" spans="1:11" x14ac:dyDescent="0.2">
      <c r="A10" s="103" t="str">
        <f t="shared" si="1"/>
        <v/>
      </c>
      <c r="B10" s="60" t="str">
        <f t="shared" si="0"/>
        <v/>
      </c>
      <c r="C10" s="60" t="str">
        <f>IF(K10&lt;-1,"Zunahme Steuer-Rückkaufswert Lebensversicherungen",IF(K10&gt;1,"Abnahme Steuer-Rückkaufswert Lebensversicherungen","keine Veränderung Steuer-Rückkaufswert Lebensversicherungen"))</f>
        <v>keine Veränderung Steuer-Rückkaufswert Lebensversicherungen</v>
      </c>
      <c r="D10" s="60"/>
      <c r="E10" s="59"/>
      <c r="F10" s="59"/>
      <c r="G10" s="59"/>
      <c r="H10" s="59"/>
      <c r="K10" s="6">
        <f>-Lebensvers.!F30</f>
        <v>0</v>
      </c>
    </row>
    <row r="11" spans="1:11" x14ac:dyDescent="0.2">
      <c r="A11" s="103" t="str">
        <f t="shared" si="1"/>
        <v/>
      </c>
      <c r="B11" s="60" t="str">
        <f t="shared" si="0"/>
        <v/>
      </c>
      <c r="C11" s="60" t="str">
        <f>IF(K11&lt;-1,"Abnahme Lebensversicherungen (Einmaleinlage/Auszahlungssumme)",IF(K11&gt;1,"Zunahme Lebensversicherungen (Einmaleinlage/Auszahlungssumme)","keine Veränderung Lebensversicherungen (Einmaleinlage/Auszahlungssumme)"))</f>
        <v>keine Veränderung Lebensversicherungen (Einmaleinlage/Auszahlungssumme)</v>
      </c>
      <c r="D11" s="60"/>
      <c r="E11" s="59"/>
      <c r="F11" s="59"/>
      <c r="G11" s="59"/>
      <c r="H11" s="59"/>
      <c r="K11" s="6">
        <f>Lebensvers.!I30</f>
        <v>0</v>
      </c>
    </row>
    <row r="12" spans="1:11" x14ac:dyDescent="0.2">
      <c r="A12" s="103" t="str">
        <f t="shared" si="1"/>
        <v/>
      </c>
      <c r="B12" s="60" t="str">
        <f t="shared" si="0"/>
        <v/>
      </c>
      <c r="C12" s="60" t="str">
        <f>IF(K12&lt;-1,"Zunahme Steuerwert Fahrzeuge",IF(K12&gt;1,"Abnahme Steuerwert Fahrzeuge","keine Veränderung Steuerwert Fahrzeuge"))</f>
        <v>keine Veränderung Steuerwert Fahrzeuge</v>
      </c>
      <c r="D12" s="60"/>
      <c r="E12" s="59"/>
      <c r="F12" s="59"/>
      <c r="G12" s="59"/>
      <c r="H12" s="59"/>
      <c r="K12" s="6">
        <f>-Fahrzeug!F30</f>
        <v>0</v>
      </c>
    </row>
    <row r="13" spans="1:11" x14ac:dyDescent="0.2">
      <c r="A13" s="103" t="str">
        <f t="shared" si="1"/>
        <v/>
      </c>
      <c r="B13" s="60" t="str">
        <f t="shared" si="0"/>
        <v/>
      </c>
      <c r="C13" s="60" t="str">
        <f>IF(K13&lt;-1,"Abnahme Fahrzeuge (Kauf/Verkauf)",IF(K13&gt;1,"Zunahme Fahrzeuge (Kauf/Verkauf)","keine Veränderung Fahrzeuge (Kauf/Verkauf)"))</f>
        <v>keine Veränderung Fahrzeuge (Kauf/Verkauf)</v>
      </c>
      <c r="D13" s="60"/>
      <c r="E13" s="59"/>
      <c r="F13" s="59"/>
      <c r="G13" s="59"/>
      <c r="H13" s="59"/>
      <c r="K13" s="6">
        <f>Fahrzeug!I30</f>
        <v>0</v>
      </c>
    </row>
    <row r="14" spans="1:11" x14ac:dyDescent="0.2">
      <c r="A14" s="103" t="str">
        <f t="shared" si="1"/>
        <v/>
      </c>
      <c r="B14" s="60" t="str">
        <f t="shared" si="0"/>
        <v/>
      </c>
      <c r="C14" s="60" t="str">
        <f>IF(K14&lt;-1,"Zunahme Steuerwert Diverses",IF(K14&gt;1,"Abnahme Steuerwert Diverses","keine Veränderung Steuerwert Diverses"))</f>
        <v>keine Veränderung Steuerwert Diverses</v>
      </c>
      <c r="D14" s="60"/>
      <c r="E14" s="59"/>
      <c r="F14" s="59"/>
      <c r="G14" s="59"/>
      <c r="H14" s="59"/>
      <c r="K14" s="6">
        <f>-Diverses!F30</f>
        <v>0</v>
      </c>
    </row>
    <row r="15" spans="1:11" x14ac:dyDescent="0.2">
      <c r="A15" s="103" t="str">
        <f t="shared" si="1"/>
        <v/>
      </c>
      <c r="B15" s="60" t="str">
        <f t="shared" si="0"/>
        <v/>
      </c>
      <c r="C15" s="60" t="str">
        <f>IF(K15&lt;-1,"Abnahme Diverses (Kauf/Verkauf)",IF(K15&gt;1,"Zunahme Diverses (Kauf/Verkauf)","keine Veränderung Diverses (Kauf/Verkauf)"))</f>
        <v>keine Veränderung Diverses (Kauf/Verkauf)</v>
      </c>
      <c r="D15" s="60"/>
      <c r="E15" s="59"/>
      <c r="F15" s="59"/>
      <c r="G15" s="59"/>
      <c r="H15" s="59"/>
      <c r="K15" s="6">
        <f>Diverses!I30</f>
        <v>0</v>
      </c>
    </row>
    <row r="16" spans="1:11" ht="9.9499999999999993" customHeight="1" x14ac:dyDescent="0.2">
      <c r="K16" s="7"/>
    </row>
    <row r="17" spans="1:11" ht="9.9499999999999993" customHeight="1" x14ac:dyDescent="0.2"/>
    <row r="18" spans="1:11" x14ac:dyDescent="0.2">
      <c r="B18" t="s">
        <v>52</v>
      </c>
      <c r="K18" s="4">
        <f>SUM(K4-K5+SUM(K6:K15))</f>
        <v>0</v>
      </c>
    </row>
    <row r="19" spans="1:11" ht="9.9499999999999993" customHeight="1" x14ac:dyDescent="0.2"/>
    <row r="20" spans="1:11" ht="9.9499999999999993" customHeight="1" x14ac:dyDescent="0.2"/>
    <row r="21" spans="1:11" x14ac:dyDescent="0.2">
      <c r="B21" s="3" t="s">
        <v>2</v>
      </c>
    </row>
    <row r="22" spans="1:11" x14ac:dyDescent="0.2">
      <c r="B22" t="s">
        <v>41</v>
      </c>
      <c r="C22" t="s">
        <v>3</v>
      </c>
      <c r="K22" s="6">
        <f>ROUNDUP(Lebensaufwand!J50,-3)</f>
        <v>0</v>
      </c>
    </row>
    <row r="25" spans="1:11" ht="5.25" customHeight="1" x14ac:dyDescent="0.2">
      <c r="K25" s="8"/>
    </row>
    <row r="26" spans="1:11" x14ac:dyDescent="0.2">
      <c r="C26" s="61" t="s">
        <v>69</v>
      </c>
      <c r="D26" s="61"/>
      <c r="E26" s="61"/>
      <c r="F26" s="61"/>
      <c r="G26" s="61"/>
      <c r="H26" s="61"/>
      <c r="K26" s="8"/>
    </row>
    <row r="27" spans="1:11" x14ac:dyDescent="0.2">
      <c r="A27" s="103" t="str">
        <f>IF(C27&lt;1,(IF(C27&gt;-1,"",1)),1)</f>
        <v/>
      </c>
      <c r="C27" s="62">
        <f>Lebensaufwand!J36</f>
        <v>0</v>
      </c>
      <c r="D27" s="62"/>
      <c r="E27" s="64" t="s">
        <v>82</v>
      </c>
      <c r="F27" s="64"/>
      <c r="G27" s="64"/>
      <c r="K27" s="8"/>
    </row>
    <row r="28" spans="1:11" x14ac:dyDescent="0.2">
      <c r="A28" s="103" t="str">
        <f>IF(C28&lt;1,(IF(C28&gt;-1,"",1)),1)</f>
        <v/>
      </c>
      <c r="C28" s="62">
        <f>Lebensaufwand!J38</f>
        <v>0</v>
      </c>
      <c r="D28" s="62"/>
      <c r="E28" s="61" t="s">
        <v>43</v>
      </c>
      <c r="F28" s="61"/>
      <c r="G28" s="61"/>
      <c r="K28" s="8"/>
    </row>
    <row r="29" spans="1:11" x14ac:dyDescent="0.2">
      <c r="A29" s="103" t="str">
        <f>IF(C29&lt;1,(IF(C29&gt;-1,"",1)),1)</f>
        <v/>
      </c>
      <c r="C29" s="62">
        <f>Lebensaufwand!J40</f>
        <v>0</v>
      </c>
      <c r="D29" s="62"/>
      <c r="E29" s="61" t="s">
        <v>44</v>
      </c>
      <c r="F29" s="61"/>
      <c r="G29" s="61"/>
      <c r="K29" s="8"/>
    </row>
    <row r="30" spans="1:11" x14ac:dyDescent="0.2">
      <c r="A30" s="103" t="str">
        <f>IF(C30&lt;1,(IF(C30&gt;-1,"",1)),1)</f>
        <v/>
      </c>
      <c r="C30" s="62">
        <f>Lebensaufwand!J42</f>
        <v>0</v>
      </c>
      <c r="D30" s="62"/>
      <c r="E30" s="61" t="s">
        <v>72</v>
      </c>
      <c r="F30" s="61"/>
      <c r="G30" s="61"/>
      <c r="K30" s="8"/>
    </row>
    <row r="31" spans="1:11" x14ac:dyDescent="0.2">
      <c r="A31" s="103" t="str">
        <f>IF(C31&lt;1,(IF(C31&gt;-1,"",1)),1)</f>
        <v/>
      </c>
      <c r="C31" s="62">
        <f>Lebensaufwand!J44</f>
        <v>0</v>
      </c>
      <c r="D31" s="62"/>
      <c r="E31" s="61" t="s">
        <v>73</v>
      </c>
      <c r="F31" s="61"/>
      <c r="G31" s="61"/>
      <c r="K31" s="8"/>
    </row>
    <row r="32" spans="1:11" ht="9.9499999999999993" customHeight="1" x14ac:dyDescent="0.2">
      <c r="K32" s="7"/>
    </row>
    <row r="33" spans="1:11" ht="9.9499999999999993" customHeight="1" x14ac:dyDescent="0.2">
      <c r="K33" s="8"/>
    </row>
    <row r="34" spans="1:11" x14ac:dyDescent="0.2">
      <c r="B34" s="3" t="s">
        <v>4</v>
      </c>
    </row>
    <row r="35" spans="1:11" x14ac:dyDescent="0.2">
      <c r="B35" t="s">
        <v>5</v>
      </c>
      <c r="C35" t="s">
        <v>6</v>
      </c>
      <c r="K35" s="6">
        <f>SUM(K17:K25)</f>
        <v>0</v>
      </c>
    </row>
    <row r="36" spans="1:11" ht="9.9499999999999993" customHeight="1" x14ac:dyDescent="0.2"/>
    <row r="37" spans="1:11" x14ac:dyDescent="0.2">
      <c r="B37" t="s">
        <v>70</v>
      </c>
    </row>
    <row r="38" spans="1:11" x14ac:dyDescent="0.2">
      <c r="A38" s="103" t="str">
        <f>IF(J38&lt;1,(IF(J38&gt;-1,"",1)),1)</f>
        <v/>
      </c>
      <c r="B38" t="s">
        <v>7</v>
      </c>
      <c r="I38" t="s">
        <v>1</v>
      </c>
      <c r="J38" s="65"/>
    </row>
    <row r="39" spans="1:11" x14ac:dyDescent="0.2">
      <c r="A39" s="103" t="str">
        <f t="shared" ref="A39:A48" si="2">IF(J39&lt;1,(IF(J39&gt;-1,"",1)),1)</f>
        <v/>
      </c>
      <c r="B39" t="s">
        <v>74</v>
      </c>
      <c r="I39" t="s">
        <v>1</v>
      </c>
      <c r="J39" s="65"/>
    </row>
    <row r="40" spans="1:11" x14ac:dyDescent="0.2">
      <c r="A40" s="103" t="str">
        <f t="shared" si="2"/>
        <v/>
      </c>
      <c r="B40" t="s">
        <v>8</v>
      </c>
      <c r="I40" t="s">
        <v>1</v>
      </c>
      <c r="J40" s="65"/>
    </row>
    <row r="41" spans="1:11" x14ac:dyDescent="0.2">
      <c r="A41" s="103" t="str">
        <f t="shared" si="2"/>
        <v/>
      </c>
      <c r="B41" t="s">
        <v>9</v>
      </c>
      <c r="I41" t="s">
        <v>1</v>
      </c>
      <c r="J41" s="65"/>
    </row>
    <row r="42" spans="1:11" x14ac:dyDescent="0.2">
      <c r="A42" s="103" t="str">
        <f t="shared" si="2"/>
        <v/>
      </c>
      <c r="B42" t="s">
        <v>10</v>
      </c>
      <c r="I42" t="s">
        <v>1</v>
      </c>
      <c r="J42" s="65"/>
    </row>
    <row r="43" spans="1:11" x14ac:dyDescent="0.2">
      <c r="A43" s="103"/>
      <c r="B43" t="s">
        <v>91</v>
      </c>
      <c r="I43" t="s">
        <v>1</v>
      </c>
      <c r="J43" s="65"/>
    </row>
    <row r="44" spans="1:11" x14ac:dyDescent="0.2">
      <c r="A44" s="103" t="str">
        <f t="shared" si="2"/>
        <v/>
      </c>
      <c r="B44" t="s">
        <v>71</v>
      </c>
      <c r="I44" t="s">
        <v>1</v>
      </c>
      <c r="J44" s="65"/>
    </row>
    <row r="45" spans="1:11" x14ac:dyDescent="0.2">
      <c r="A45" s="103" t="str">
        <f t="shared" si="2"/>
        <v/>
      </c>
      <c r="B45" t="s">
        <v>53</v>
      </c>
      <c r="I45" t="s">
        <v>1</v>
      </c>
      <c r="J45" s="65"/>
    </row>
    <row r="46" spans="1:11" x14ac:dyDescent="0.2">
      <c r="A46" s="103" t="str">
        <f t="shared" si="2"/>
        <v/>
      </c>
      <c r="B46" t="s">
        <v>54</v>
      </c>
      <c r="I46" t="s">
        <v>1</v>
      </c>
      <c r="J46" s="65"/>
    </row>
    <row r="47" spans="1:11" x14ac:dyDescent="0.2">
      <c r="A47" s="103" t="str">
        <f t="shared" si="2"/>
        <v/>
      </c>
      <c r="B47" s="58" t="s">
        <v>62</v>
      </c>
      <c r="I47" t="s">
        <v>1</v>
      </c>
      <c r="J47" s="65"/>
    </row>
    <row r="48" spans="1:11" x14ac:dyDescent="0.2">
      <c r="A48" s="103" t="str">
        <f t="shared" si="2"/>
        <v/>
      </c>
      <c r="B48" t="s">
        <v>60</v>
      </c>
      <c r="E48" s="130"/>
      <c r="F48" s="130"/>
      <c r="G48" s="130"/>
      <c r="H48" s="130"/>
      <c r="I48" s="106"/>
      <c r="J48" s="105"/>
      <c r="K48" s="6">
        <f>-SUM(J38:J48)</f>
        <v>0</v>
      </c>
    </row>
    <row r="49" spans="2:11" ht="9.9499999999999993" customHeight="1" x14ac:dyDescent="0.2">
      <c r="K49" s="7"/>
    </row>
    <row r="50" spans="2:11" ht="9.9499999999999993" customHeight="1" x14ac:dyDescent="0.2"/>
    <row r="51" spans="2:11" ht="13.5" thickBot="1" x14ac:dyDescent="0.25">
      <c r="B51" s="63" t="str">
        <f>IF(K51&gt;0,"= Fehlbetrag","= Überschuss")</f>
        <v>= Überschuss</v>
      </c>
      <c r="C51" s="3"/>
      <c r="D51" s="3"/>
      <c r="E51" s="3"/>
      <c r="F51" s="3"/>
      <c r="G51" s="3"/>
      <c r="H51" s="3"/>
      <c r="I51" s="3"/>
      <c r="J51" s="3"/>
      <c r="K51" s="104">
        <f>SUM(K35+K48)</f>
        <v>0</v>
      </c>
    </row>
    <row r="52" spans="2:11" ht="13.5" thickTop="1" x14ac:dyDescent="0.2"/>
  </sheetData>
  <sheetProtection sheet="1" objects="1" scenarios="1"/>
  <mergeCells count="1">
    <mergeCell ref="E48:H48"/>
  </mergeCells>
  <phoneticPr fontId="10" type="noConversion"/>
  <pageMargins left="0.78740157480314965" right="0.39370078740157483" top="0.39370078740157483" bottom="0.59055118110236227" header="0.39370078740157483" footer="0.19685039370078741"/>
  <pageSetup paperSize="9" orientation="portrait" cellComments="atEnd" r:id="rId1"/>
  <headerFooter alignWithMargins="0">
    <oddFooter>&amp;R    &amp;8Druckdatum: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edingte_Zeilenauseinblenden2">
                <anchor moveWithCells="1" sizeWithCells="1">
                  <from>
                    <xdr:col>12</xdr:col>
                    <xdr:colOff>762000</xdr:colOff>
                    <xdr:row>0</xdr:row>
                    <xdr:rowOff>19050</xdr:rowOff>
                  </from>
                  <to>
                    <xdr:col>14</xdr:col>
                    <xdr:colOff>209550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Druck_für_Versand">
                <anchor moveWithCells="1" sizeWithCells="1">
                  <from>
                    <xdr:col>12</xdr:col>
                    <xdr:colOff>762000</xdr:colOff>
                    <xdr:row>2</xdr:row>
                    <xdr:rowOff>9525</xdr:rowOff>
                  </from>
                  <to>
                    <xdr:col>14</xdr:col>
                    <xdr:colOff>209550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I36"/>
  <sheetViews>
    <sheetView showGridLines="0" showZeros="0" zoomScaleNormal="100" workbookViewId="0">
      <selection activeCell="E18" sqref="E18"/>
    </sheetView>
  </sheetViews>
  <sheetFormatPr baseColWidth="10" defaultRowHeight="12.75" x14ac:dyDescent="0.2"/>
  <cols>
    <col min="1" max="1" width="2.7109375" customWidth="1"/>
    <col min="2" max="2" width="17.7109375" customWidth="1"/>
    <col min="3" max="3" width="29.7109375" customWidth="1"/>
    <col min="4" max="6" width="13.7109375" style="6" customWidth="1"/>
    <col min="7" max="9" width="13.7109375" customWidth="1"/>
  </cols>
  <sheetData>
    <row r="1" spans="1:9" ht="15.75" x14ac:dyDescent="0.25">
      <c r="A1" s="55" t="s">
        <v>76</v>
      </c>
      <c r="B1" s="1"/>
      <c r="C1" s="1"/>
      <c r="D1" s="5"/>
      <c r="E1" s="5"/>
      <c r="F1" s="5"/>
    </row>
    <row r="2" spans="1:9" ht="12.95" customHeight="1" x14ac:dyDescent="0.25">
      <c r="A2" s="2"/>
      <c r="B2" s="1"/>
      <c r="C2" s="1"/>
      <c r="D2" s="5"/>
      <c r="E2" s="5"/>
      <c r="F2" s="5"/>
    </row>
    <row r="3" spans="1:9" s="3" customFormat="1" ht="11.1" customHeight="1" x14ac:dyDescent="0.2">
      <c r="A3" s="25"/>
      <c r="B3" s="26"/>
      <c r="C3" s="26"/>
      <c r="D3" s="27"/>
      <c r="E3" s="28"/>
      <c r="F3" s="29"/>
      <c r="G3" s="26"/>
      <c r="H3" s="26"/>
      <c r="I3" s="30"/>
    </row>
    <row r="4" spans="1:9" s="3" customFormat="1" x14ac:dyDescent="0.2">
      <c r="A4" s="21"/>
      <c r="B4" s="31"/>
      <c r="C4" s="31"/>
      <c r="D4" s="131" t="s">
        <v>14</v>
      </c>
      <c r="E4" s="132"/>
      <c r="F4" s="133"/>
      <c r="G4" s="134" t="s">
        <v>63</v>
      </c>
      <c r="H4" s="135"/>
      <c r="I4" s="136"/>
    </row>
    <row r="5" spans="1:9" s="3" customFormat="1" x14ac:dyDescent="0.2">
      <c r="A5" s="21"/>
      <c r="B5" s="31" t="s">
        <v>12</v>
      </c>
      <c r="C5" s="31" t="s">
        <v>13</v>
      </c>
      <c r="D5" s="120">
        <f>Vermögensentwicklung!K1-1</f>
        <v>2015</v>
      </c>
      <c r="E5" s="121">
        <f>Vermögensentwicklung!K1</f>
        <v>2016</v>
      </c>
      <c r="F5" s="32" t="s">
        <v>11</v>
      </c>
      <c r="G5" s="120">
        <f>Vermögensentwicklung!K1-1</f>
        <v>2015</v>
      </c>
      <c r="H5" s="121">
        <f>Vermögensentwicklung!K1</f>
        <v>2016</v>
      </c>
      <c r="I5" s="32" t="s">
        <v>11</v>
      </c>
    </row>
    <row r="6" spans="1:9" s="3" customFormat="1" ht="12.75" customHeight="1" x14ac:dyDescent="0.2">
      <c r="A6" s="22"/>
      <c r="B6" s="19"/>
      <c r="C6" s="19"/>
      <c r="D6" s="35"/>
      <c r="E6" s="34"/>
      <c r="F6" s="33"/>
      <c r="G6" s="34" t="s">
        <v>16</v>
      </c>
      <c r="H6" s="34" t="s">
        <v>65</v>
      </c>
      <c r="I6" s="33"/>
    </row>
    <row r="7" spans="1:9" ht="11.1" customHeight="1" x14ac:dyDescent="0.2">
      <c r="A7" s="20"/>
      <c r="B7" s="9"/>
      <c r="C7" s="9"/>
      <c r="D7" s="10"/>
      <c r="E7" s="8"/>
      <c r="F7" s="11"/>
      <c r="G7" s="8"/>
      <c r="H7" s="8"/>
      <c r="I7" s="11"/>
    </row>
    <row r="8" spans="1:9" x14ac:dyDescent="0.2">
      <c r="A8" s="20">
        <v>1</v>
      </c>
      <c r="B8" s="66"/>
      <c r="C8" s="66"/>
      <c r="D8" s="109"/>
      <c r="E8" s="110"/>
      <c r="F8" s="18">
        <f>E8-D8</f>
        <v>0</v>
      </c>
      <c r="G8" s="110"/>
      <c r="H8" s="110"/>
      <c r="I8" s="18">
        <f>SUM(H8-G8)</f>
        <v>0</v>
      </c>
    </row>
    <row r="9" spans="1:9" x14ac:dyDescent="0.2">
      <c r="A9" s="20" t="str">
        <f>IF(B9="","",2)</f>
        <v/>
      </c>
      <c r="B9" s="102"/>
      <c r="C9" s="102"/>
      <c r="D9" s="111"/>
      <c r="E9" s="112"/>
      <c r="F9" s="18">
        <f t="shared" ref="F9:F27" si="0">E9-D9</f>
        <v>0</v>
      </c>
      <c r="G9" s="112"/>
      <c r="H9" s="112"/>
      <c r="I9" s="18">
        <f t="shared" ref="I9:I27" si="1">SUM(H9-G9)</f>
        <v>0</v>
      </c>
    </row>
    <row r="10" spans="1:9" x14ac:dyDescent="0.2">
      <c r="A10" s="20" t="str">
        <f>IF(B10="","",3)</f>
        <v/>
      </c>
      <c r="B10" s="66"/>
      <c r="C10" s="66"/>
      <c r="D10" s="109"/>
      <c r="E10" s="110"/>
      <c r="F10" s="18">
        <f t="shared" si="0"/>
        <v>0</v>
      </c>
      <c r="G10" s="110"/>
      <c r="H10" s="110"/>
      <c r="I10" s="18">
        <f t="shared" si="1"/>
        <v>0</v>
      </c>
    </row>
    <row r="11" spans="1:9" x14ac:dyDescent="0.2">
      <c r="A11" s="20" t="str">
        <f>IF(B11="","",4)</f>
        <v/>
      </c>
      <c r="B11" s="102"/>
      <c r="C11" s="102"/>
      <c r="D11" s="111"/>
      <c r="E11" s="112"/>
      <c r="F11" s="18">
        <f t="shared" si="0"/>
        <v>0</v>
      </c>
      <c r="G11" s="112"/>
      <c r="H11" s="112"/>
      <c r="I11" s="18">
        <f t="shared" si="1"/>
        <v>0</v>
      </c>
    </row>
    <row r="12" spans="1:9" x14ac:dyDescent="0.2">
      <c r="A12" s="20" t="str">
        <f>IF(B12="","",5)</f>
        <v/>
      </c>
      <c r="B12" s="66"/>
      <c r="C12" s="66"/>
      <c r="D12" s="109"/>
      <c r="E12" s="110"/>
      <c r="F12" s="18">
        <f t="shared" si="0"/>
        <v>0</v>
      </c>
      <c r="G12" s="110"/>
      <c r="H12" s="110"/>
      <c r="I12" s="18">
        <f t="shared" si="1"/>
        <v>0</v>
      </c>
    </row>
    <row r="13" spans="1:9" x14ac:dyDescent="0.2">
      <c r="A13" s="20" t="str">
        <f>IF(B13="","",6)</f>
        <v/>
      </c>
      <c r="B13" s="102"/>
      <c r="C13" s="102"/>
      <c r="D13" s="111"/>
      <c r="E13" s="112"/>
      <c r="F13" s="18">
        <f t="shared" si="0"/>
        <v>0</v>
      </c>
      <c r="G13" s="112"/>
      <c r="H13" s="112"/>
      <c r="I13" s="18">
        <f t="shared" si="1"/>
        <v>0</v>
      </c>
    </row>
    <row r="14" spans="1:9" x14ac:dyDescent="0.2">
      <c r="A14" s="20" t="str">
        <f>IF(B14="","",7)</f>
        <v/>
      </c>
      <c r="B14" s="66"/>
      <c r="C14" s="66"/>
      <c r="D14" s="109"/>
      <c r="E14" s="110"/>
      <c r="F14" s="18">
        <f t="shared" si="0"/>
        <v>0</v>
      </c>
      <c r="G14" s="110"/>
      <c r="H14" s="110"/>
      <c r="I14" s="18">
        <f t="shared" si="1"/>
        <v>0</v>
      </c>
    </row>
    <row r="15" spans="1:9" x14ac:dyDescent="0.2">
      <c r="A15" s="20" t="str">
        <f>IF(B15="","",8)</f>
        <v/>
      </c>
      <c r="B15" s="102"/>
      <c r="C15" s="102"/>
      <c r="D15" s="111"/>
      <c r="E15" s="112"/>
      <c r="F15" s="18">
        <f t="shared" si="0"/>
        <v>0</v>
      </c>
      <c r="G15" s="112"/>
      <c r="H15" s="112"/>
      <c r="I15" s="18">
        <f t="shared" si="1"/>
        <v>0</v>
      </c>
    </row>
    <row r="16" spans="1:9" x14ac:dyDescent="0.2">
      <c r="A16" s="20" t="str">
        <f>IF(B16="","",9)</f>
        <v/>
      </c>
      <c r="B16" s="66"/>
      <c r="C16" s="66"/>
      <c r="D16" s="109"/>
      <c r="E16" s="110"/>
      <c r="F16" s="18">
        <f t="shared" si="0"/>
        <v>0</v>
      </c>
      <c r="G16" s="110"/>
      <c r="H16" s="110"/>
      <c r="I16" s="18">
        <f t="shared" si="1"/>
        <v>0</v>
      </c>
    </row>
    <row r="17" spans="1:9" x14ac:dyDescent="0.2">
      <c r="A17" s="20" t="str">
        <f>IF(B17="","",10)</f>
        <v/>
      </c>
      <c r="B17" s="102"/>
      <c r="C17" s="102"/>
      <c r="D17" s="111"/>
      <c r="E17" s="112"/>
      <c r="F17" s="18">
        <f t="shared" si="0"/>
        <v>0</v>
      </c>
      <c r="G17" s="112"/>
      <c r="H17" s="112"/>
      <c r="I17" s="18">
        <f t="shared" si="1"/>
        <v>0</v>
      </c>
    </row>
    <row r="18" spans="1:9" x14ac:dyDescent="0.2">
      <c r="A18" s="20" t="str">
        <f>IF(B18="","",11)</f>
        <v/>
      </c>
      <c r="B18" s="66"/>
      <c r="C18" s="66"/>
      <c r="D18" s="109"/>
      <c r="E18" s="110"/>
      <c r="F18" s="18">
        <f t="shared" si="0"/>
        <v>0</v>
      </c>
      <c r="G18" s="110"/>
      <c r="H18" s="110"/>
      <c r="I18" s="18">
        <f t="shared" si="1"/>
        <v>0</v>
      </c>
    </row>
    <row r="19" spans="1:9" x14ac:dyDescent="0.2">
      <c r="A19" s="20" t="str">
        <f>IF(B19="","",12)</f>
        <v/>
      </c>
      <c r="B19" s="102"/>
      <c r="C19" s="102"/>
      <c r="D19" s="111"/>
      <c r="E19" s="112"/>
      <c r="F19" s="18">
        <f t="shared" si="0"/>
        <v>0</v>
      </c>
      <c r="G19" s="112"/>
      <c r="H19" s="112"/>
      <c r="I19" s="18">
        <f t="shared" si="1"/>
        <v>0</v>
      </c>
    </row>
    <row r="20" spans="1:9" x14ac:dyDescent="0.2">
      <c r="A20" s="20" t="str">
        <f>IF(B20="","",13)</f>
        <v/>
      </c>
      <c r="B20" s="66"/>
      <c r="C20" s="66"/>
      <c r="D20" s="109"/>
      <c r="E20" s="110"/>
      <c r="F20" s="18">
        <f t="shared" si="0"/>
        <v>0</v>
      </c>
      <c r="G20" s="110"/>
      <c r="H20" s="110"/>
      <c r="I20" s="18">
        <f t="shared" si="1"/>
        <v>0</v>
      </c>
    </row>
    <row r="21" spans="1:9" x14ac:dyDescent="0.2">
      <c r="A21" s="20" t="str">
        <f>IF(B21="","",14)</f>
        <v/>
      </c>
      <c r="B21" s="102"/>
      <c r="C21" s="102"/>
      <c r="D21" s="111"/>
      <c r="E21" s="112"/>
      <c r="F21" s="18">
        <f t="shared" si="0"/>
        <v>0</v>
      </c>
      <c r="G21" s="112"/>
      <c r="H21" s="112"/>
      <c r="I21" s="18">
        <f t="shared" si="1"/>
        <v>0</v>
      </c>
    </row>
    <row r="22" spans="1:9" x14ac:dyDescent="0.2">
      <c r="A22" s="20" t="str">
        <f>IF(B22="","",15)</f>
        <v/>
      </c>
      <c r="B22" s="66"/>
      <c r="C22" s="66"/>
      <c r="D22" s="109"/>
      <c r="E22" s="110"/>
      <c r="F22" s="18">
        <f t="shared" si="0"/>
        <v>0</v>
      </c>
      <c r="G22" s="110"/>
      <c r="H22" s="110"/>
      <c r="I22" s="18">
        <f t="shared" si="1"/>
        <v>0</v>
      </c>
    </row>
    <row r="23" spans="1:9" x14ac:dyDescent="0.2">
      <c r="A23" s="20" t="str">
        <f>IF(B23="","",16)</f>
        <v/>
      </c>
      <c r="B23" s="102"/>
      <c r="C23" s="102"/>
      <c r="D23" s="111"/>
      <c r="E23" s="112"/>
      <c r="F23" s="18">
        <f t="shared" si="0"/>
        <v>0</v>
      </c>
      <c r="G23" s="112"/>
      <c r="H23" s="112"/>
      <c r="I23" s="18">
        <f t="shared" si="1"/>
        <v>0</v>
      </c>
    </row>
    <row r="24" spans="1:9" x14ac:dyDescent="0.2">
      <c r="A24" s="20" t="str">
        <f>IF(B24="","",17)</f>
        <v/>
      </c>
      <c r="B24" s="66"/>
      <c r="C24" s="66"/>
      <c r="D24" s="109"/>
      <c r="E24" s="110"/>
      <c r="F24" s="18">
        <f t="shared" si="0"/>
        <v>0</v>
      </c>
      <c r="G24" s="110"/>
      <c r="H24" s="110"/>
      <c r="I24" s="18">
        <f t="shared" si="1"/>
        <v>0</v>
      </c>
    </row>
    <row r="25" spans="1:9" x14ac:dyDescent="0.2">
      <c r="A25" s="20" t="str">
        <f>IF(B25="","",18)</f>
        <v/>
      </c>
      <c r="B25" s="102"/>
      <c r="C25" s="102"/>
      <c r="D25" s="111"/>
      <c r="E25" s="112"/>
      <c r="F25" s="18">
        <f t="shared" si="0"/>
        <v>0</v>
      </c>
      <c r="G25" s="112"/>
      <c r="H25" s="112"/>
      <c r="I25" s="18">
        <f t="shared" si="1"/>
        <v>0</v>
      </c>
    </row>
    <row r="26" spans="1:9" x14ac:dyDescent="0.2">
      <c r="A26" s="20" t="str">
        <f>IF(B26="","",19)</f>
        <v/>
      </c>
      <c r="B26" s="66"/>
      <c r="C26" s="66"/>
      <c r="D26" s="109"/>
      <c r="E26" s="110"/>
      <c r="F26" s="18">
        <f t="shared" si="0"/>
        <v>0</v>
      </c>
      <c r="G26" s="110"/>
      <c r="H26" s="110"/>
      <c r="I26" s="18">
        <f t="shared" si="1"/>
        <v>0</v>
      </c>
    </row>
    <row r="27" spans="1:9" x14ac:dyDescent="0.2">
      <c r="A27" s="20" t="str">
        <f>IF(B27="","",20)</f>
        <v/>
      </c>
      <c r="B27" s="102"/>
      <c r="C27" s="102"/>
      <c r="D27" s="111"/>
      <c r="E27" s="112"/>
      <c r="F27" s="18">
        <f t="shared" si="0"/>
        <v>0</v>
      </c>
      <c r="G27" s="112"/>
      <c r="H27" s="112"/>
      <c r="I27" s="18">
        <f t="shared" si="1"/>
        <v>0</v>
      </c>
    </row>
    <row r="28" spans="1:9" ht="11.1" customHeight="1" x14ac:dyDescent="0.2">
      <c r="A28" s="20"/>
      <c r="B28" s="9"/>
      <c r="C28" s="9"/>
      <c r="D28" s="12"/>
      <c r="E28" s="7"/>
      <c r="F28" s="13"/>
      <c r="G28" s="7"/>
      <c r="H28" s="7"/>
      <c r="I28" s="13"/>
    </row>
    <row r="29" spans="1:9" ht="11.1" customHeight="1" x14ac:dyDescent="0.2">
      <c r="A29" s="20"/>
      <c r="B29" s="9"/>
      <c r="C29" s="9"/>
      <c r="D29" s="10"/>
      <c r="E29" s="8"/>
      <c r="F29" s="11"/>
      <c r="G29" s="8"/>
      <c r="H29" s="8"/>
      <c r="I29" s="11"/>
    </row>
    <row r="30" spans="1:9" x14ac:dyDescent="0.2">
      <c r="A30" s="20"/>
      <c r="B30" s="9"/>
      <c r="C30" s="9"/>
      <c r="D30" s="10">
        <f t="shared" ref="D30:I30" si="2">SUM(D8:D27)</f>
        <v>0</v>
      </c>
      <c r="E30" s="8">
        <f t="shared" si="2"/>
        <v>0</v>
      </c>
      <c r="F30" s="11">
        <f t="shared" si="2"/>
        <v>0</v>
      </c>
      <c r="G30" s="10">
        <f>SUM(G8:G27)</f>
        <v>0</v>
      </c>
      <c r="H30" s="8">
        <f>SUM(H8:H27)</f>
        <v>0</v>
      </c>
      <c r="I30" s="11">
        <f t="shared" si="2"/>
        <v>0</v>
      </c>
    </row>
    <row r="31" spans="1:9" ht="11.1" customHeight="1" thickBot="1" x14ac:dyDescent="0.25">
      <c r="A31" s="20"/>
      <c r="B31" s="9"/>
      <c r="C31" s="9"/>
      <c r="D31" s="15"/>
      <c r="E31" s="16"/>
      <c r="F31" s="17"/>
      <c r="G31" s="16"/>
      <c r="H31" s="16"/>
      <c r="I31" s="17"/>
    </row>
    <row r="32" spans="1:9" ht="11.1" customHeight="1" thickTop="1" x14ac:dyDescent="0.2">
      <c r="A32" s="24"/>
      <c r="B32" s="14"/>
      <c r="C32" s="14"/>
      <c r="D32" s="7"/>
      <c r="E32" s="7"/>
      <c r="F32" s="7"/>
      <c r="G32" s="14"/>
      <c r="H32" s="14"/>
      <c r="I32" s="23"/>
    </row>
    <row r="33" spans="1:2" ht="11.1" customHeight="1" x14ac:dyDescent="0.2"/>
    <row r="34" spans="1:2" x14ac:dyDescent="0.2">
      <c r="A34" s="36" t="s">
        <v>16</v>
      </c>
      <c r="B34" s="36" t="s">
        <v>93</v>
      </c>
    </row>
    <row r="35" spans="1:2" x14ac:dyDescent="0.2">
      <c r="A35" s="36" t="s">
        <v>48</v>
      </c>
      <c r="B35" s="36" t="s">
        <v>94</v>
      </c>
    </row>
    <row r="36" spans="1:2" x14ac:dyDescent="0.2">
      <c r="A36" t="s">
        <v>51</v>
      </c>
      <c r="B36" s="36" t="s">
        <v>95</v>
      </c>
    </row>
  </sheetData>
  <sheetProtection sheet="1" objects="1" scenarios="1"/>
  <mergeCells count="2">
    <mergeCell ref="D4:F4"/>
    <mergeCell ref="G4:I4"/>
  </mergeCells>
  <phoneticPr fontId="10" type="noConversion"/>
  <pageMargins left="0.78740157480314965" right="0.39370078740157483" top="0.39370078740157483" bottom="0.59055118110236227" header="0.39370078740157483" footer="0.19685039370078741"/>
  <pageSetup paperSize="9" orientation="landscape" cellComments="atEnd" r:id="rId1"/>
  <headerFooter alignWithMargins="0">
    <oddFooter>&amp;R    &amp;8Druckdatum: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Bedingte_Zeilenauseinblenden">
                <anchor moveWithCells="1" sizeWithCells="1">
                  <from>
                    <xdr:col>10</xdr:col>
                    <xdr:colOff>9525</xdr:colOff>
                    <xdr:row>0</xdr:row>
                    <xdr:rowOff>28575</xdr:rowOff>
                  </from>
                  <to>
                    <xdr:col>11</xdr:col>
                    <xdr:colOff>219075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I35"/>
  <sheetViews>
    <sheetView showGridLines="0" showZeros="0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7.7109375" customWidth="1"/>
    <col min="3" max="3" width="29.7109375" customWidth="1"/>
    <col min="4" max="6" width="13.7109375" style="6" customWidth="1"/>
    <col min="7" max="9" width="13.7109375" customWidth="1"/>
  </cols>
  <sheetData>
    <row r="1" spans="1:9" ht="15.75" x14ac:dyDescent="0.25">
      <c r="A1" s="55" t="s">
        <v>77</v>
      </c>
      <c r="B1" s="1"/>
      <c r="C1" s="1"/>
      <c r="D1" s="5"/>
      <c r="E1" s="5"/>
      <c r="F1" s="5"/>
    </row>
    <row r="2" spans="1:9" ht="12.95" customHeight="1" x14ac:dyDescent="0.25">
      <c r="A2" s="2"/>
      <c r="B2" s="1"/>
      <c r="C2" s="1"/>
      <c r="D2" s="5"/>
      <c r="E2" s="5"/>
      <c r="F2" s="5"/>
    </row>
    <row r="3" spans="1:9" s="3" customFormat="1" ht="11.1" customHeight="1" x14ac:dyDescent="0.2">
      <c r="A3" s="25"/>
      <c r="B3" s="26"/>
      <c r="C3" s="26"/>
      <c r="D3" s="27"/>
      <c r="E3" s="28"/>
      <c r="F3" s="29"/>
      <c r="G3" s="26"/>
      <c r="H3" s="26"/>
      <c r="I3" s="30"/>
    </row>
    <row r="4" spans="1:9" s="3" customFormat="1" x14ac:dyDescent="0.2">
      <c r="A4" s="21"/>
      <c r="B4" s="31"/>
      <c r="C4" s="31"/>
      <c r="D4" s="131" t="s">
        <v>14</v>
      </c>
      <c r="E4" s="132"/>
      <c r="F4" s="133"/>
      <c r="G4" s="134" t="s">
        <v>64</v>
      </c>
      <c r="H4" s="135"/>
      <c r="I4" s="136"/>
    </row>
    <row r="5" spans="1:9" s="3" customFormat="1" x14ac:dyDescent="0.2">
      <c r="A5" s="21"/>
      <c r="B5" s="31" t="s">
        <v>15</v>
      </c>
      <c r="C5" s="31"/>
      <c r="D5" s="120">
        <f>Vermögensentwicklung!K1-1</f>
        <v>2015</v>
      </c>
      <c r="E5" s="121">
        <f>Vermögensentwicklung!K1</f>
        <v>2016</v>
      </c>
      <c r="F5" s="32" t="s">
        <v>11</v>
      </c>
      <c r="G5" s="120">
        <f>Vermögensentwicklung!K1</f>
        <v>2016</v>
      </c>
      <c r="H5" s="121">
        <f>Vermögensentwicklung!K1</f>
        <v>2016</v>
      </c>
      <c r="I5" s="32" t="s">
        <v>11</v>
      </c>
    </row>
    <row r="6" spans="1:9" s="3" customFormat="1" ht="12.75" customHeight="1" x14ac:dyDescent="0.2">
      <c r="A6" s="22"/>
      <c r="B6" s="19"/>
      <c r="C6" s="19"/>
      <c r="D6" s="35"/>
      <c r="E6" s="34"/>
      <c r="F6" s="33"/>
      <c r="G6" s="34" t="s">
        <v>16</v>
      </c>
      <c r="H6" s="34" t="s">
        <v>48</v>
      </c>
      <c r="I6" s="33"/>
    </row>
    <row r="7" spans="1:9" ht="11.1" customHeight="1" x14ac:dyDescent="0.2">
      <c r="A7" s="20"/>
      <c r="B7" s="9"/>
      <c r="C7" s="9"/>
      <c r="D7" s="10"/>
      <c r="E7" s="8"/>
      <c r="F7" s="11"/>
      <c r="G7" s="8"/>
      <c r="H7" s="8"/>
      <c r="I7" s="11"/>
    </row>
    <row r="8" spans="1:9" x14ac:dyDescent="0.2">
      <c r="A8" s="20">
        <v>1</v>
      </c>
      <c r="B8" s="66"/>
      <c r="C8" s="66"/>
      <c r="D8" s="109"/>
      <c r="E8" s="110"/>
      <c r="F8" s="18">
        <f t="shared" ref="F8:F27" si="0">E8-D8</f>
        <v>0</v>
      </c>
      <c r="G8" s="109"/>
      <c r="H8" s="110"/>
      <c r="I8" s="18">
        <f t="shared" ref="I8:I27" si="1">SUM(H8-G8)</f>
        <v>0</v>
      </c>
    </row>
    <row r="9" spans="1:9" x14ac:dyDescent="0.2">
      <c r="A9" s="20" t="str">
        <f>IF(B9="","",2)</f>
        <v/>
      </c>
      <c r="B9" s="102"/>
      <c r="C9" s="102"/>
      <c r="D9" s="111"/>
      <c r="E9" s="112"/>
      <c r="F9" s="18">
        <f t="shared" si="0"/>
        <v>0</v>
      </c>
      <c r="G9" s="111"/>
      <c r="H9" s="112"/>
      <c r="I9" s="18">
        <f t="shared" si="1"/>
        <v>0</v>
      </c>
    </row>
    <row r="10" spans="1:9" x14ac:dyDescent="0.2">
      <c r="A10" s="20" t="str">
        <f>IF(B10="","",3)</f>
        <v/>
      </c>
      <c r="B10" s="66"/>
      <c r="C10" s="66"/>
      <c r="D10" s="109"/>
      <c r="E10" s="110"/>
      <c r="F10" s="18">
        <f t="shared" si="0"/>
        <v>0</v>
      </c>
      <c r="G10" s="109"/>
      <c r="H10" s="110"/>
      <c r="I10" s="18">
        <f t="shared" si="1"/>
        <v>0</v>
      </c>
    </row>
    <row r="11" spans="1:9" x14ac:dyDescent="0.2">
      <c r="A11" s="20" t="str">
        <f>IF(B11="","",4)</f>
        <v/>
      </c>
      <c r="B11" s="102"/>
      <c r="C11" s="102"/>
      <c r="D11" s="111"/>
      <c r="E11" s="112"/>
      <c r="F11" s="18">
        <f t="shared" si="0"/>
        <v>0</v>
      </c>
      <c r="G11" s="111"/>
      <c r="H11" s="112"/>
      <c r="I11" s="18">
        <f t="shared" si="1"/>
        <v>0</v>
      </c>
    </row>
    <row r="12" spans="1:9" x14ac:dyDescent="0.2">
      <c r="A12" s="20" t="str">
        <f>IF(B12="","",5)</f>
        <v/>
      </c>
      <c r="B12" s="66"/>
      <c r="C12" s="66"/>
      <c r="D12" s="109"/>
      <c r="E12" s="110"/>
      <c r="F12" s="18">
        <f t="shared" si="0"/>
        <v>0</v>
      </c>
      <c r="G12" s="109"/>
      <c r="H12" s="110"/>
      <c r="I12" s="18">
        <f t="shared" si="1"/>
        <v>0</v>
      </c>
    </row>
    <row r="13" spans="1:9" x14ac:dyDescent="0.2">
      <c r="A13" s="20" t="str">
        <f>IF(B13="","",6)</f>
        <v/>
      </c>
      <c r="B13" s="102"/>
      <c r="C13" s="102"/>
      <c r="D13" s="111"/>
      <c r="E13" s="112"/>
      <c r="F13" s="18">
        <f t="shared" si="0"/>
        <v>0</v>
      </c>
      <c r="G13" s="111"/>
      <c r="H13" s="112"/>
      <c r="I13" s="18">
        <f t="shared" si="1"/>
        <v>0</v>
      </c>
    </row>
    <row r="14" spans="1:9" x14ac:dyDescent="0.2">
      <c r="A14" s="20" t="str">
        <f>IF(B14="","",7)</f>
        <v/>
      </c>
      <c r="B14" s="66"/>
      <c r="C14" s="66"/>
      <c r="D14" s="109"/>
      <c r="E14" s="110"/>
      <c r="F14" s="18">
        <f t="shared" si="0"/>
        <v>0</v>
      </c>
      <c r="G14" s="109"/>
      <c r="H14" s="110"/>
      <c r="I14" s="18">
        <f t="shared" si="1"/>
        <v>0</v>
      </c>
    </row>
    <row r="15" spans="1:9" x14ac:dyDescent="0.2">
      <c r="A15" s="20" t="str">
        <f>IF(B15="","",8)</f>
        <v/>
      </c>
      <c r="B15" s="102"/>
      <c r="C15" s="102"/>
      <c r="D15" s="111"/>
      <c r="E15" s="112"/>
      <c r="F15" s="18">
        <f t="shared" si="0"/>
        <v>0</v>
      </c>
      <c r="G15" s="111"/>
      <c r="H15" s="112"/>
      <c r="I15" s="18">
        <f t="shared" si="1"/>
        <v>0</v>
      </c>
    </row>
    <row r="16" spans="1:9" x14ac:dyDescent="0.2">
      <c r="A16" s="20" t="str">
        <f>IF(B16="","",9)</f>
        <v/>
      </c>
      <c r="B16" s="66"/>
      <c r="C16" s="66"/>
      <c r="D16" s="109"/>
      <c r="E16" s="110"/>
      <c r="F16" s="18">
        <f t="shared" si="0"/>
        <v>0</v>
      </c>
      <c r="G16" s="109"/>
      <c r="H16" s="110"/>
      <c r="I16" s="18">
        <f t="shared" si="1"/>
        <v>0</v>
      </c>
    </row>
    <row r="17" spans="1:9" x14ac:dyDescent="0.2">
      <c r="A17" s="20" t="str">
        <f>IF(B17="","",10)</f>
        <v/>
      </c>
      <c r="B17" s="102"/>
      <c r="C17" s="102"/>
      <c r="D17" s="111"/>
      <c r="E17" s="112"/>
      <c r="F17" s="18">
        <f t="shared" si="0"/>
        <v>0</v>
      </c>
      <c r="G17" s="111"/>
      <c r="H17" s="112"/>
      <c r="I17" s="18">
        <f t="shared" si="1"/>
        <v>0</v>
      </c>
    </row>
    <row r="18" spans="1:9" x14ac:dyDescent="0.2">
      <c r="A18" s="20" t="str">
        <f>IF(B18="","",11)</f>
        <v/>
      </c>
      <c r="B18" s="66"/>
      <c r="C18" s="66"/>
      <c r="D18" s="109"/>
      <c r="E18" s="110"/>
      <c r="F18" s="18">
        <f t="shared" si="0"/>
        <v>0</v>
      </c>
      <c r="G18" s="109"/>
      <c r="H18" s="110"/>
      <c r="I18" s="18">
        <f t="shared" si="1"/>
        <v>0</v>
      </c>
    </row>
    <row r="19" spans="1:9" x14ac:dyDescent="0.2">
      <c r="A19" s="20" t="str">
        <f>IF(B19="","",12)</f>
        <v/>
      </c>
      <c r="B19" s="102"/>
      <c r="C19" s="102"/>
      <c r="D19" s="111"/>
      <c r="E19" s="112"/>
      <c r="F19" s="18">
        <f t="shared" si="0"/>
        <v>0</v>
      </c>
      <c r="G19" s="111"/>
      <c r="H19" s="112"/>
      <c r="I19" s="18">
        <f t="shared" si="1"/>
        <v>0</v>
      </c>
    </row>
    <row r="20" spans="1:9" x14ac:dyDescent="0.2">
      <c r="A20" s="20" t="str">
        <f>IF(B20="","",13)</f>
        <v/>
      </c>
      <c r="B20" s="66"/>
      <c r="C20" s="66"/>
      <c r="D20" s="109"/>
      <c r="E20" s="110"/>
      <c r="F20" s="18">
        <f t="shared" si="0"/>
        <v>0</v>
      </c>
      <c r="G20" s="109"/>
      <c r="H20" s="110"/>
      <c r="I20" s="18">
        <f t="shared" si="1"/>
        <v>0</v>
      </c>
    </row>
    <row r="21" spans="1:9" x14ac:dyDescent="0.2">
      <c r="A21" s="20" t="str">
        <f>IF(B21="","",14)</f>
        <v/>
      </c>
      <c r="B21" s="102"/>
      <c r="C21" s="102"/>
      <c r="D21" s="111"/>
      <c r="E21" s="112"/>
      <c r="F21" s="18">
        <f t="shared" si="0"/>
        <v>0</v>
      </c>
      <c r="G21" s="111"/>
      <c r="H21" s="112"/>
      <c r="I21" s="18">
        <f t="shared" si="1"/>
        <v>0</v>
      </c>
    </row>
    <row r="22" spans="1:9" x14ac:dyDescent="0.2">
      <c r="A22" s="20" t="str">
        <f>IF(B22="","",15)</f>
        <v/>
      </c>
      <c r="B22" s="66"/>
      <c r="C22" s="66"/>
      <c r="D22" s="109"/>
      <c r="E22" s="110"/>
      <c r="F22" s="18">
        <f t="shared" si="0"/>
        <v>0</v>
      </c>
      <c r="G22" s="109"/>
      <c r="H22" s="110"/>
      <c r="I22" s="18">
        <f t="shared" si="1"/>
        <v>0</v>
      </c>
    </row>
    <row r="23" spans="1:9" x14ac:dyDescent="0.2">
      <c r="A23" s="20" t="str">
        <f>IF(B23="","",16)</f>
        <v/>
      </c>
      <c r="B23" s="102"/>
      <c r="C23" s="102"/>
      <c r="D23" s="111"/>
      <c r="E23" s="112"/>
      <c r="F23" s="18">
        <f t="shared" si="0"/>
        <v>0</v>
      </c>
      <c r="G23" s="111"/>
      <c r="H23" s="112"/>
      <c r="I23" s="18">
        <f t="shared" si="1"/>
        <v>0</v>
      </c>
    </row>
    <row r="24" spans="1:9" x14ac:dyDescent="0.2">
      <c r="A24" s="20" t="str">
        <f>IF(B24="","",17)</f>
        <v/>
      </c>
      <c r="B24" s="66"/>
      <c r="C24" s="66"/>
      <c r="D24" s="109"/>
      <c r="E24" s="110"/>
      <c r="F24" s="18">
        <f t="shared" si="0"/>
        <v>0</v>
      </c>
      <c r="G24" s="109"/>
      <c r="H24" s="110"/>
      <c r="I24" s="18">
        <f t="shared" si="1"/>
        <v>0</v>
      </c>
    </row>
    <row r="25" spans="1:9" x14ac:dyDescent="0.2">
      <c r="A25" s="20" t="str">
        <f>IF(B25="","",18)</f>
        <v/>
      </c>
      <c r="B25" s="102"/>
      <c r="C25" s="102"/>
      <c r="D25" s="111"/>
      <c r="E25" s="112"/>
      <c r="F25" s="18">
        <f t="shared" si="0"/>
        <v>0</v>
      </c>
      <c r="G25" s="111"/>
      <c r="H25" s="112"/>
      <c r="I25" s="18">
        <f t="shared" si="1"/>
        <v>0</v>
      </c>
    </row>
    <row r="26" spans="1:9" x14ac:dyDescent="0.2">
      <c r="A26" s="20" t="str">
        <f>IF(B26="","",19)</f>
        <v/>
      </c>
      <c r="B26" s="66"/>
      <c r="C26" s="66"/>
      <c r="D26" s="109"/>
      <c r="E26" s="110"/>
      <c r="F26" s="18">
        <f t="shared" si="0"/>
        <v>0</v>
      </c>
      <c r="G26" s="109"/>
      <c r="H26" s="110"/>
      <c r="I26" s="18">
        <f t="shared" si="1"/>
        <v>0</v>
      </c>
    </row>
    <row r="27" spans="1:9" x14ac:dyDescent="0.2">
      <c r="A27" s="20" t="str">
        <f>IF(B27="","",20)</f>
        <v/>
      </c>
      <c r="B27" s="102"/>
      <c r="C27" s="102"/>
      <c r="D27" s="111"/>
      <c r="E27" s="112"/>
      <c r="F27" s="18">
        <f t="shared" si="0"/>
        <v>0</v>
      </c>
      <c r="G27" s="111"/>
      <c r="H27" s="112"/>
      <c r="I27" s="18">
        <f t="shared" si="1"/>
        <v>0</v>
      </c>
    </row>
    <row r="28" spans="1:9" ht="11.1" customHeight="1" x14ac:dyDescent="0.2">
      <c r="A28" s="20"/>
      <c r="B28" s="9"/>
      <c r="C28" s="9"/>
      <c r="D28" s="12"/>
      <c r="E28" s="7"/>
      <c r="F28" s="13"/>
      <c r="G28" s="7"/>
      <c r="H28" s="7"/>
      <c r="I28" s="13"/>
    </row>
    <row r="29" spans="1:9" ht="11.1" customHeight="1" x14ac:dyDescent="0.2">
      <c r="A29" s="20"/>
      <c r="B29" s="9"/>
      <c r="C29" s="9"/>
      <c r="D29" s="10"/>
      <c r="E29" s="8"/>
      <c r="F29" s="11"/>
      <c r="G29" s="8"/>
      <c r="H29" s="8"/>
      <c r="I29" s="11"/>
    </row>
    <row r="30" spans="1:9" x14ac:dyDescent="0.2">
      <c r="A30" s="20"/>
      <c r="B30" s="9"/>
      <c r="C30" s="9"/>
      <c r="D30" s="10">
        <f t="shared" ref="D30:I30" si="2">SUM(D8:D27)</f>
        <v>0</v>
      </c>
      <c r="E30" s="8">
        <f t="shared" si="2"/>
        <v>0</v>
      </c>
      <c r="F30" s="11">
        <f t="shared" si="2"/>
        <v>0</v>
      </c>
      <c r="G30" s="10">
        <f t="shared" si="2"/>
        <v>0</v>
      </c>
      <c r="H30" s="8">
        <f t="shared" si="2"/>
        <v>0</v>
      </c>
      <c r="I30" s="11">
        <f t="shared" si="2"/>
        <v>0</v>
      </c>
    </row>
    <row r="31" spans="1:9" ht="11.1" customHeight="1" thickBot="1" x14ac:dyDescent="0.25">
      <c r="A31" s="20"/>
      <c r="B31" s="9"/>
      <c r="C31" s="9"/>
      <c r="D31" s="15"/>
      <c r="E31" s="16"/>
      <c r="F31" s="17"/>
      <c r="G31" s="16"/>
      <c r="H31" s="16"/>
      <c r="I31" s="17"/>
    </row>
    <row r="32" spans="1:9" ht="11.1" customHeight="1" thickTop="1" x14ac:dyDescent="0.2">
      <c r="A32" s="24"/>
      <c r="B32" s="14"/>
      <c r="C32" s="14"/>
      <c r="D32" s="7"/>
      <c r="E32" s="7"/>
      <c r="F32" s="7"/>
      <c r="G32" s="14"/>
      <c r="H32" s="14"/>
      <c r="I32" s="23"/>
    </row>
    <row r="33" spans="1:2" ht="11.1" customHeight="1" x14ac:dyDescent="0.2"/>
    <row r="34" spans="1:2" x14ac:dyDescent="0.2">
      <c r="A34" s="36" t="s">
        <v>16</v>
      </c>
      <c r="B34" s="36" t="s">
        <v>87</v>
      </c>
    </row>
    <row r="35" spans="1:2" x14ac:dyDescent="0.2">
      <c r="A35" s="36" t="s">
        <v>48</v>
      </c>
      <c r="B35" s="36" t="s">
        <v>88</v>
      </c>
    </row>
  </sheetData>
  <sheetProtection sheet="1" objects="1" scenarios="1"/>
  <mergeCells count="2">
    <mergeCell ref="D4:F4"/>
    <mergeCell ref="G4:I4"/>
  </mergeCells>
  <phoneticPr fontId="10" type="noConversion"/>
  <pageMargins left="0.78740157480314965" right="0.39370078740157483" top="0.39370078740157483" bottom="0.59055118110236227" header="0.39370078740157483" footer="0.19685039370078741"/>
  <pageSetup paperSize="9" orientation="landscape" cellComments="atEnd" r:id="rId1"/>
  <headerFooter alignWithMargins="0">
    <oddFooter>&amp;R    &amp;8Druckdatum: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Bedingte_Zeilenauseinblenden">
                <anchor moveWithCells="1" sizeWithCells="1">
                  <from>
                    <xdr:col>10</xdr:col>
                    <xdr:colOff>9525</xdr:colOff>
                    <xdr:row>0</xdr:row>
                    <xdr:rowOff>38100</xdr:rowOff>
                  </from>
                  <to>
                    <xdr:col>11</xdr:col>
                    <xdr:colOff>219075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I35"/>
  <sheetViews>
    <sheetView showGridLines="0" showZeros="0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7.7109375" customWidth="1"/>
    <col min="3" max="3" width="29.7109375" customWidth="1"/>
    <col min="4" max="6" width="13.7109375" style="6" customWidth="1"/>
    <col min="7" max="9" width="13.7109375" customWidth="1"/>
  </cols>
  <sheetData>
    <row r="1" spans="1:9" ht="15.75" x14ac:dyDescent="0.25">
      <c r="A1" s="55" t="s">
        <v>78</v>
      </c>
      <c r="B1" s="1"/>
      <c r="C1" s="1"/>
      <c r="D1" s="5"/>
      <c r="E1" s="5"/>
      <c r="F1" s="5"/>
    </row>
    <row r="2" spans="1:9" ht="12.95" customHeight="1" x14ac:dyDescent="0.25">
      <c r="A2" s="2"/>
      <c r="B2" s="1"/>
      <c r="C2" s="1"/>
      <c r="D2" s="5"/>
      <c r="E2" s="5"/>
      <c r="F2" s="5"/>
    </row>
    <row r="3" spans="1:9" s="3" customFormat="1" ht="11.1" customHeight="1" x14ac:dyDescent="0.2">
      <c r="A3" s="25"/>
      <c r="B3" s="26"/>
      <c r="C3" s="26"/>
      <c r="D3" s="27"/>
      <c r="E3" s="28"/>
      <c r="F3" s="29"/>
      <c r="G3" s="26"/>
      <c r="H3" s="26"/>
      <c r="I3" s="30"/>
    </row>
    <row r="4" spans="1:9" s="3" customFormat="1" x14ac:dyDescent="0.2">
      <c r="A4" s="21"/>
      <c r="B4" s="31"/>
      <c r="C4" s="31"/>
      <c r="D4" s="131" t="s">
        <v>17</v>
      </c>
      <c r="E4" s="132"/>
      <c r="F4" s="133"/>
      <c r="G4" s="134" t="s">
        <v>66</v>
      </c>
      <c r="H4" s="135"/>
      <c r="I4" s="136"/>
    </row>
    <row r="5" spans="1:9" s="3" customFormat="1" x14ac:dyDescent="0.2">
      <c r="A5" s="21"/>
      <c r="B5" s="31" t="s">
        <v>18</v>
      </c>
      <c r="C5" s="31"/>
      <c r="D5" s="120">
        <f>Vermögensentwicklung!K1-1</f>
        <v>2015</v>
      </c>
      <c r="E5" s="121">
        <f>Vermögensentwicklung!K1</f>
        <v>2016</v>
      </c>
      <c r="F5" s="32" t="s">
        <v>11</v>
      </c>
      <c r="G5" s="120">
        <f>Vermögensentwicklung!K1</f>
        <v>2016</v>
      </c>
      <c r="H5" s="121">
        <f>Vermögensentwicklung!K1</f>
        <v>2016</v>
      </c>
      <c r="I5" s="32" t="s">
        <v>11</v>
      </c>
    </row>
    <row r="6" spans="1:9" s="3" customFormat="1" ht="12.75" customHeight="1" x14ac:dyDescent="0.2">
      <c r="A6" s="22"/>
      <c r="B6" s="19"/>
      <c r="C6" s="19"/>
      <c r="D6" s="35"/>
      <c r="E6" s="34"/>
      <c r="F6" s="33"/>
      <c r="G6" s="34" t="s">
        <v>16</v>
      </c>
      <c r="H6" s="34" t="s">
        <v>48</v>
      </c>
      <c r="I6" s="33"/>
    </row>
    <row r="7" spans="1:9" ht="11.1" customHeight="1" x14ac:dyDescent="0.2">
      <c r="A7" s="20"/>
      <c r="B7" s="9"/>
      <c r="C7" s="9"/>
      <c r="D7" s="10"/>
      <c r="E7" s="8"/>
      <c r="F7" s="11"/>
      <c r="G7" s="8"/>
      <c r="H7" s="8"/>
      <c r="I7" s="11"/>
    </row>
    <row r="8" spans="1:9" x14ac:dyDescent="0.2">
      <c r="A8" s="20">
        <v>1</v>
      </c>
      <c r="B8" s="66"/>
      <c r="C8" s="66"/>
      <c r="D8" s="109"/>
      <c r="E8" s="110"/>
      <c r="F8" s="18">
        <f t="shared" ref="F8:F27" si="0">E8-D8</f>
        <v>0</v>
      </c>
      <c r="G8" s="110"/>
      <c r="H8" s="110"/>
      <c r="I8" s="18">
        <f t="shared" ref="I8:I27" si="1">SUM(H8-G8)</f>
        <v>0</v>
      </c>
    </row>
    <row r="9" spans="1:9" x14ac:dyDescent="0.2">
      <c r="A9" s="20" t="str">
        <f>IF(B9="","",2)</f>
        <v/>
      </c>
      <c r="B9" s="102"/>
      <c r="C9" s="102"/>
      <c r="D9" s="111"/>
      <c r="E9" s="112"/>
      <c r="F9" s="18">
        <f t="shared" si="0"/>
        <v>0</v>
      </c>
      <c r="G9" s="112"/>
      <c r="H9" s="112"/>
      <c r="I9" s="18">
        <f t="shared" si="1"/>
        <v>0</v>
      </c>
    </row>
    <row r="10" spans="1:9" x14ac:dyDescent="0.2">
      <c r="A10" s="20" t="str">
        <f>IF(B10="","",3)</f>
        <v/>
      </c>
      <c r="B10" s="66"/>
      <c r="C10" s="66"/>
      <c r="D10" s="109"/>
      <c r="E10" s="110"/>
      <c r="F10" s="18">
        <f t="shared" si="0"/>
        <v>0</v>
      </c>
      <c r="G10" s="110"/>
      <c r="H10" s="110"/>
      <c r="I10" s="18">
        <f t="shared" si="1"/>
        <v>0</v>
      </c>
    </row>
    <row r="11" spans="1:9" x14ac:dyDescent="0.2">
      <c r="A11" s="20" t="str">
        <f>IF(B11="","",4)</f>
        <v/>
      </c>
      <c r="B11" s="102"/>
      <c r="C11" s="102"/>
      <c r="D11" s="111"/>
      <c r="E11" s="112"/>
      <c r="F11" s="18">
        <f t="shared" si="0"/>
        <v>0</v>
      </c>
      <c r="G11" s="112"/>
      <c r="H11" s="112"/>
      <c r="I11" s="18">
        <f t="shared" si="1"/>
        <v>0</v>
      </c>
    </row>
    <row r="12" spans="1:9" x14ac:dyDescent="0.2">
      <c r="A12" s="20" t="str">
        <f>IF(B12="","",5)</f>
        <v/>
      </c>
      <c r="B12" s="66"/>
      <c r="C12" s="66"/>
      <c r="D12" s="109"/>
      <c r="E12" s="110"/>
      <c r="F12" s="18">
        <f t="shared" si="0"/>
        <v>0</v>
      </c>
      <c r="G12" s="110"/>
      <c r="H12" s="110"/>
      <c r="I12" s="18">
        <f t="shared" si="1"/>
        <v>0</v>
      </c>
    </row>
    <row r="13" spans="1:9" x14ac:dyDescent="0.2">
      <c r="A13" s="20" t="str">
        <f>IF(B13="","",6)</f>
        <v/>
      </c>
      <c r="B13" s="102"/>
      <c r="C13" s="102"/>
      <c r="D13" s="111"/>
      <c r="E13" s="112"/>
      <c r="F13" s="18">
        <f t="shared" si="0"/>
        <v>0</v>
      </c>
      <c r="G13" s="112"/>
      <c r="H13" s="112"/>
      <c r="I13" s="18">
        <f t="shared" si="1"/>
        <v>0</v>
      </c>
    </row>
    <row r="14" spans="1:9" x14ac:dyDescent="0.2">
      <c r="A14" s="20" t="str">
        <f>IF(B14="","",7)</f>
        <v/>
      </c>
      <c r="B14" s="66"/>
      <c r="C14" s="66"/>
      <c r="D14" s="109"/>
      <c r="E14" s="110"/>
      <c r="F14" s="18">
        <f t="shared" si="0"/>
        <v>0</v>
      </c>
      <c r="G14" s="110"/>
      <c r="H14" s="110"/>
      <c r="I14" s="18">
        <f t="shared" si="1"/>
        <v>0</v>
      </c>
    </row>
    <row r="15" spans="1:9" x14ac:dyDescent="0.2">
      <c r="A15" s="20" t="str">
        <f>IF(B15="","",8)</f>
        <v/>
      </c>
      <c r="B15" s="102"/>
      <c r="C15" s="102"/>
      <c r="D15" s="111"/>
      <c r="E15" s="112"/>
      <c r="F15" s="18">
        <f t="shared" si="0"/>
        <v>0</v>
      </c>
      <c r="G15" s="112"/>
      <c r="H15" s="112"/>
      <c r="I15" s="18">
        <f t="shared" si="1"/>
        <v>0</v>
      </c>
    </row>
    <row r="16" spans="1:9" x14ac:dyDescent="0.2">
      <c r="A16" s="20" t="str">
        <f>IF(B16="","",9)</f>
        <v/>
      </c>
      <c r="B16" s="66"/>
      <c r="C16" s="66"/>
      <c r="D16" s="109"/>
      <c r="E16" s="110"/>
      <c r="F16" s="18">
        <f t="shared" si="0"/>
        <v>0</v>
      </c>
      <c r="G16" s="110"/>
      <c r="H16" s="110"/>
      <c r="I16" s="18">
        <f t="shared" si="1"/>
        <v>0</v>
      </c>
    </row>
    <row r="17" spans="1:9" x14ac:dyDescent="0.2">
      <c r="A17" s="20" t="str">
        <f>IF(B17="","",10)</f>
        <v/>
      </c>
      <c r="B17" s="102"/>
      <c r="C17" s="102"/>
      <c r="D17" s="111"/>
      <c r="E17" s="112"/>
      <c r="F17" s="18">
        <f t="shared" si="0"/>
        <v>0</v>
      </c>
      <c r="G17" s="112"/>
      <c r="H17" s="112"/>
      <c r="I17" s="18">
        <f t="shared" si="1"/>
        <v>0</v>
      </c>
    </row>
    <row r="18" spans="1:9" x14ac:dyDescent="0.2">
      <c r="A18" s="20" t="str">
        <f>IF(B18="","",11)</f>
        <v/>
      </c>
      <c r="B18" s="66"/>
      <c r="C18" s="66"/>
      <c r="D18" s="109"/>
      <c r="E18" s="110"/>
      <c r="F18" s="18">
        <f t="shared" si="0"/>
        <v>0</v>
      </c>
      <c r="G18" s="110"/>
      <c r="H18" s="110"/>
      <c r="I18" s="18">
        <f t="shared" si="1"/>
        <v>0</v>
      </c>
    </row>
    <row r="19" spans="1:9" x14ac:dyDescent="0.2">
      <c r="A19" s="20" t="str">
        <f>IF(B19="","",12)</f>
        <v/>
      </c>
      <c r="B19" s="102"/>
      <c r="C19" s="102"/>
      <c r="D19" s="111"/>
      <c r="E19" s="112"/>
      <c r="F19" s="18">
        <f t="shared" si="0"/>
        <v>0</v>
      </c>
      <c r="G19" s="112"/>
      <c r="H19" s="112"/>
      <c r="I19" s="18">
        <f t="shared" si="1"/>
        <v>0</v>
      </c>
    </row>
    <row r="20" spans="1:9" x14ac:dyDescent="0.2">
      <c r="A20" s="20" t="str">
        <f>IF(B20="","",13)</f>
        <v/>
      </c>
      <c r="B20" s="66"/>
      <c r="C20" s="66"/>
      <c r="D20" s="109"/>
      <c r="E20" s="110"/>
      <c r="F20" s="18">
        <f t="shared" si="0"/>
        <v>0</v>
      </c>
      <c r="G20" s="110"/>
      <c r="H20" s="110"/>
      <c r="I20" s="18">
        <f t="shared" si="1"/>
        <v>0</v>
      </c>
    </row>
    <row r="21" spans="1:9" x14ac:dyDescent="0.2">
      <c r="A21" s="20" t="str">
        <f>IF(B21="","",14)</f>
        <v/>
      </c>
      <c r="B21" s="102"/>
      <c r="C21" s="102"/>
      <c r="D21" s="111"/>
      <c r="E21" s="112"/>
      <c r="F21" s="18">
        <f t="shared" si="0"/>
        <v>0</v>
      </c>
      <c r="G21" s="112"/>
      <c r="H21" s="112"/>
      <c r="I21" s="18">
        <f t="shared" si="1"/>
        <v>0</v>
      </c>
    </row>
    <row r="22" spans="1:9" x14ac:dyDescent="0.2">
      <c r="A22" s="20" t="str">
        <f>IF(B22="","",15)</f>
        <v/>
      </c>
      <c r="B22" s="66"/>
      <c r="C22" s="66"/>
      <c r="D22" s="109"/>
      <c r="E22" s="110"/>
      <c r="F22" s="18">
        <f t="shared" si="0"/>
        <v>0</v>
      </c>
      <c r="G22" s="110"/>
      <c r="H22" s="110"/>
      <c r="I22" s="18">
        <f t="shared" si="1"/>
        <v>0</v>
      </c>
    </row>
    <row r="23" spans="1:9" x14ac:dyDescent="0.2">
      <c r="A23" s="20" t="str">
        <f>IF(B23="","",16)</f>
        <v/>
      </c>
      <c r="B23" s="102"/>
      <c r="C23" s="102"/>
      <c r="D23" s="111"/>
      <c r="E23" s="112"/>
      <c r="F23" s="18">
        <f t="shared" si="0"/>
        <v>0</v>
      </c>
      <c r="G23" s="112"/>
      <c r="H23" s="112"/>
      <c r="I23" s="18">
        <f t="shared" si="1"/>
        <v>0</v>
      </c>
    </row>
    <row r="24" spans="1:9" x14ac:dyDescent="0.2">
      <c r="A24" s="20" t="str">
        <f>IF(B24="","",17)</f>
        <v/>
      </c>
      <c r="B24" s="66"/>
      <c r="C24" s="66"/>
      <c r="D24" s="109"/>
      <c r="E24" s="110"/>
      <c r="F24" s="18">
        <f t="shared" si="0"/>
        <v>0</v>
      </c>
      <c r="G24" s="110"/>
      <c r="H24" s="110"/>
      <c r="I24" s="18">
        <f t="shared" si="1"/>
        <v>0</v>
      </c>
    </row>
    <row r="25" spans="1:9" x14ac:dyDescent="0.2">
      <c r="A25" s="20" t="str">
        <f>IF(B25="","",18)</f>
        <v/>
      </c>
      <c r="B25" s="102"/>
      <c r="C25" s="102"/>
      <c r="D25" s="111"/>
      <c r="E25" s="112"/>
      <c r="F25" s="18">
        <f t="shared" si="0"/>
        <v>0</v>
      </c>
      <c r="G25" s="112"/>
      <c r="H25" s="112"/>
      <c r="I25" s="18">
        <f t="shared" si="1"/>
        <v>0</v>
      </c>
    </row>
    <row r="26" spans="1:9" x14ac:dyDescent="0.2">
      <c r="A26" s="20" t="str">
        <f>IF(B26="","",19)</f>
        <v/>
      </c>
      <c r="B26" s="66"/>
      <c r="C26" s="66"/>
      <c r="D26" s="109"/>
      <c r="E26" s="110"/>
      <c r="F26" s="18">
        <f t="shared" si="0"/>
        <v>0</v>
      </c>
      <c r="G26" s="110"/>
      <c r="H26" s="110"/>
      <c r="I26" s="18">
        <f t="shared" si="1"/>
        <v>0</v>
      </c>
    </row>
    <row r="27" spans="1:9" x14ac:dyDescent="0.2">
      <c r="A27" s="20" t="str">
        <f>IF(B27="","",20)</f>
        <v/>
      </c>
      <c r="B27" s="102"/>
      <c r="C27" s="102"/>
      <c r="D27" s="111"/>
      <c r="E27" s="112"/>
      <c r="F27" s="18">
        <f t="shared" si="0"/>
        <v>0</v>
      </c>
      <c r="G27" s="112"/>
      <c r="H27" s="112"/>
      <c r="I27" s="18">
        <f t="shared" si="1"/>
        <v>0</v>
      </c>
    </row>
    <row r="28" spans="1:9" ht="11.1" customHeight="1" x14ac:dyDescent="0.2">
      <c r="A28" s="20"/>
      <c r="B28" s="9"/>
      <c r="C28" s="9"/>
      <c r="D28" s="12"/>
      <c r="E28" s="7"/>
      <c r="F28" s="13"/>
      <c r="G28" s="7"/>
      <c r="H28" s="7"/>
      <c r="I28" s="13"/>
    </row>
    <row r="29" spans="1:9" ht="11.1" customHeight="1" x14ac:dyDescent="0.2">
      <c r="A29" s="20"/>
      <c r="B29" s="9"/>
      <c r="C29" s="9"/>
      <c r="D29" s="10"/>
      <c r="E29" s="8"/>
      <c r="F29" s="11"/>
      <c r="G29" s="8"/>
      <c r="H29" s="8"/>
      <c r="I29" s="11"/>
    </row>
    <row r="30" spans="1:9" x14ac:dyDescent="0.2">
      <c r="A30" s="20"/>
      <c r="B30" s="9"/>
      <c r="C30" s="9"/>
      <c r="D30" s="10">
        <f t="shared" ref="D30:I30" si="2">SUM(D8:D27)</f>
        <v>0</v>
      </c>
      <c r="E30" s="8">
        <f t="shared" si="2"/>
        <v>0</v>
      </c>
      <c r="F30" s="11">
        <f t="shared" si="2"/>
        <v>0</v>
      </c>
      <c r="G30" s="10">
        <f t="shared" si="2"/>
        <v>0</v>
      </c>
      <c r="H30" s="8">
        <f t="shared" si="2"/>
        <v>0</v>
      </c>
      <c r="I30" s="11">
        <f t="shared" si="2"/>
        <v>0</v>
      </c>
    </row>
    <row r="31" spans="1:9" ht="11.1" customHeight="1" thickBot="1" x14ac:dyDescent="0.25">
      <c r="A31" s="20"/>
      <c r="B31" s="9"/>
      <c r="C31" s="9"/>
      <c r="D31" s="15"/>
      <c r="E31" s="16"/>
      <c r="F31" s="17"/>
      <c r="G31" s="16"/>
      <c r="H31" s="16"/>
      <c r="I31" s="17"/>
    </row>
    <row r="32" spans="1:9" ht="11.1" customHeight="1" thickTop="1" x14ac:dyDescent="0.2">
      <c r="A32" s="24"/>
      <c r="B32" s="14"/>
      <c r="C32" s="14"/>
      <c r="D32" s="7"/>
      <c r="E32" s="7"/>
      <c r="F32" s="7"/>
      <c r="G32" s="14"/>
      <c r="H32" s="14"/>
      <c r="I32" s="23"/>
    </row>
    <row r="33" spans="1:2" ht="11.1" customHeight="1" x14ac:dyDescent="0.2"/>
    <row r="34" spans="1:2" x14ac:dyDescent="0.2">
      <c r="A34" s="36" t="s">
        <v>16</v>
      </c>
      <c r="B34" s="36" t="s">
        <v>89</v>
      </c>
    </row>
    <row r="35" spans="1:2" x14ac:dyDescent="0.2">
      <c r="A35" s="36" t="s">
        <v>48</v>
      </c>
      <c r="B35" s="36" t="s">
        <v>90</v>
      </c>
    </row>
  </sheetData>
  <sheetProtection sheet="1" objects="1" scenarios="1"/>
  <mergeCells count="2">
    <mergeCell ref="D4:F4"/>
    <mergeCell ref="G4:I4"/>
  </mergeCells>
  <phoneticPr fontId="10" type="noConversion"/>
  <pageMargins left="0.78740157480314965" right="0.39370078740157483" top="0.39370078740157483" bottom="0.59055118110236227" header="0.39370078740157483" footer="0.19685039370078741"/>
  <pageSetup paperSize="9" orientation="landscape" cellComments="atEnd" r:id="rId1"/>
  <headerFooter alignWithMargins="0">
    <oddFooter>&amp;R    &amp;8Druckdatum: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Pict="0" macro="[0]!Bedingte_Zeilenauseinblenden">
                <anchor moveWithCells="1" sizeWithCells="1">
                  <from>
                    <xdr:col>10</xdr:col>
                    <xdr:colOff>9525</xdr:colOff>
                    <xdr:row>0</xdr:row>
                    <xdr:rowOff>19050</xdr:rowOff>
                  </from>
                  <to>
                    <xdr:col>11</xdr:col>
                    <xdr:colOff>219075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I35"/>
  <sheetViews>
    <sheetView showGridLines="0" showZeros="0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7.7109375" customWidth="1"/>
    <col min="3" max="3" width="29.7109375" customWidth="1"/>
    <col min="4" max="6" width="13.7109375" style="6" customWidth="1"/>
    <col min="7" max="9" width="13.7109375" customWidth="1"/>
  </cols>
  <sheetData>
    <row r="1" spans="1:9" ht="15.75" x14ac:dyDescent="0.25">
      <c r="A1" s="55" t="s">
        <v>79</v>
      </c>
      <c r="B1" s="1"/>
      <c r="C1" s="1"/>
      <c r="D1" s="5"/>
      <c r="E1" s="5"/>
      <c r="F1" s="5"/>
    </row>
    <row r="2" spans="1:9" ht="12.95" customHeight="1" x14ac:dyDescent="0.25">
      <c r="A2" s="2"/>
      <c r="B2" s="1"/>
      <c r="C2" s="1"/>
      <c r="D2" s="5"/>
      <c r="E2" s="5"/>
      <c r="F2" s="5"/>
    </row>
    <row r="3" spans="1:9" s="3" customFormat="1" ht="11.1" customHeight="1" x14ac:dyDescent="0.2">
      <c r="A3" s="25"/>
      <c r="B3" s="26"/>
      <c r="C3" s="26"/>
      <c r="D3" s="27"/>
      <c r="E3" s="28"/>
      <c r="F3" s="29"/>
      <c r="G3" s="26"/>
      <c r="H3" s="26"/>
      <c r="I3" s="30"/>
    </row>
    <row r="4" spans="1:9" s="3" customFormat="1" x14ac:dyDescent="0.2">
      <c r="A4" s="21"/>
      <c r="B4" s="31"/>
      <c r="C4" s="31"/>
      <c r="D4" s="131" t="s">
        <v>14</v>
      </c>
      <c r="E4" s="132"/>
      <c r="F4" s="133"/>
      <c r="G4" s="134" t="s">
        <v>64</v>
      </c>
      <c r="H4" s="135"/>
      <c r="I4" s="136"/>
    </row>
    <row r="5" spans="1:9" s="3" customFormat="1" x14ac:dyDescent="0.2">
      <c r="A5" s="21"/>
      <c r="B5" s="31" t="s">
        <v>19</v>
      </c>
      <c r="C5" s="31"/>
      <c r="D5" s="120">
        <f>Vermögensentwicklung!K1-1</f>
        <v>2015</v>
      </c>
      <c r="E5" s="121">
        <f>Vermögensentwicklung!K1</f>
        <v>2016</v>
      </c>
      <c r="F5" s="32" t="s">
        <v>11</v>
      </c>
      <c r="G5" s="120">
        <f>Vermögensentwicklung!K1</f>
        <v>2016</v>
      </c>
      <c r="H5" s="121">
        <f>Vermögensentwicklung!K1</f>
        <v>2016</v>
      </c>
      <c r="I5" s="32" t="s">
        <v>11</v>
      </c>
    </row>
    <row r="6" spans="1:9" s="3" customFormat="1" ht="12.75" customHeight="1" x14ac:dyDescent="0.2">
      <c r="A6" s="22"/>
      <c r="B6" s="19"/>
      <c r="C6" s="19"/>
      <c r="D6" s="35"/>
      <c r="E6" s="34"/>
      <c r="F6" s="33"/>
      <c r="G6" s="34" t="s">
        <v>16</v>
      </c>
      <c r="H6" s="34" t="s">
        <v>48</v>
      </c>
      <c r="I6" s="33"/>
    </row>
    <row r="7" spans="1:9" ht="11.1" customHeight="1" x14ac:dyDescent="0.2">
      <c r="A7" s="20"/>
      <c r="B7" s="9"/>
      <c r="C7" s="9"/>
      <c r="D7" s="10"/>
      <c r="E7" s="8"/>
      <c r="F7" s="11"/>
      <c r="G7" s="8"/>
      <c r="H7" s="8"/>
      <c r="I7" s="11"/>
    </row>
    <row r="8" spans="1:9" x14ac:dyDescent="0.2">
      <c r="A8" s="20">
        <v>1</v>
      </c>
      <c r="B8" s="66"/>
      <c r="C8" s="66"/>
      <c r="D8" s="109"/>
      <c r="E8" s="110"/>
      <c r="F8" s="18">
        <f t="shared" ref="F8:F27" si="0">E8-D8</f>
        <v>0</v>
      </c>
      <c r="G8" s="110"/>
      <c r="H8" s="110"/>
      <c r="I8" s="18">
        <f t="shared" ref="I8:I27" si="1">SUM(H8-G8)</f>
        <v>0</v>
      </c>
    </row>
    <row r="9" spans="1:9" x14ac:dyDescent="0.2">
      <c r="A9" s="20" t="str">
        <f>IF(B9="","",2)</f>
        <v/>
      </c>
      <c r="B9" s="102"/>
      <c r="C9" s="102"/>
      <c r="D9" s="111"/>
      <c r="E9" s="112"/>
      <c r="F9" s="18">
        <f t="shared" si="0"/>
        <v>0</v>
      </c>
      <c r="G9" s="112"/>
      <c r="H9" s="112"/>
      <c r="I9" s="18">
        <f t="shared" si="1"/>
        <v>0</v>
      </c>
    </row>
    <row r="10" spans="1:9" x14ac:dyDescent="0.2">
      <c r="A10" s="20" t="str">
        <f>IF(B10="","",3)</f>
        <v/>
      </c>
      <c r="B10" s="66"/>
      <c r="C10" s="66"/>
      <c r="D10" s="109"/>
      <c r="E10" s="110"/>
      <c r="F10" s="18">
        <f t="shared" si="0"/>
        <v>0</v>
      </c>
      <c r="G10" s="110"/>
      <c r="H10" s="110"/>
      <c r="I10" s="18">
        <f t="shared" si="1"/>
        <v>0</v>
      </c>
    </row>
    <row r="11" spans="1:9" x14ac:dyDescent="0.2">
      <c r="A11" s="20" t="str">
        <f>IF(B11="","",4)</f>
        <v/>
      </c>
      <c r="B11" s="102"/>
      <c r="C11" s="102"/>
      <c r="D11" s="111"/>
      <c r="E11" s="112"/>
      <c r="F11" s="18">
        <f t="shared" si="0"/>
        <v>0</v>
      </c>
      <c r="G11" s="112"/>
      <c r="H11" s="112"/>
      <c r="I11" s="18">
        <f t="shared" si="1"/>
        <v>0</v>
      </c>
    </row>
    <row r="12" spans="1:9" x14ac:dyDescent="0.2">
      <c r="A12" s="20" t="str">
        <f>IF(B12="","",5)</f>
        <v/>
      </c>
      <c r="B12" s="66"/>
      <c r="C12" s="66"/>
      <c r="D12" s="109"/>
      <c r="E12" s="110"/>
      <c r="F12" s="18">
        <f t="shared" si="0"/>
        <v>0</v>
      </c>
      <c r="G12" s="110"/>
      <c r="H12" s="110"/>
      <c r="I12" s="18">
        <f t="shared" si="1"/>
        <v>0</v>
      </c>
    </row>
    <row r="13" spans="1:9" x14ac:dyDescent="0.2">
      <c r="A13" s="20" t="str">
        <f>IF(B13="","",6)</f>
        <v/>
      </c>
      <c r="B13" s="102"/>
      <c r="C13" s="102"/>
      <c r="D13" s="111"/>
      <c r="E13" s="112"/>
      <c r="F13" s="18">
        <f t="shared" si="0"/>
        <v>0</v>
      </c>
      <c r="G13" s="112"/>
      <c r="H13" s="112"/>
      <c r="I13" s="18">
        <f t="shared" si="1"/>
        <v>0</v>
      </c>
    </row>
    <row r="14" spans="1:9" x14ac:dyDescent="0.2">
      <c r="A14" s="20" t="str">
        <f>IF(B14="","",7)</f>
        <v/>
      </c>
      <c r="B14" s="66"/>
      <c r="C14" s="66"/>
      <c r="D14" s="109"/>
      <c r="E14" s="110"/>
      <c r="F14" s="18">
        <f t="shared" si="0"/>
        <v>0</v>
      </c>
      <c r="G14" s="110"/>
      <c r="H14" s="110"/>
      <c r="I14" s="18">
        <f t="shared" si="1"/>
        <v>0</v>
      </c>
    </row>
    <row r="15" spans="1:9" x14ac:dyDescent="0.2">
      <c r="A15" s="20" t="str">
        <f>IF(B15="","",8)</f>
        <v/>
      </c>
      <c r="B15" s="102"/>
      <c r="C15" s="102"/>
      <c r="D15" s="111"/>
      <c r="E15" s="112"/>
      <c r="F15" s="18">
        <f t="shared" si="0"/>
        <v>0</v>
      </c>
      <c r="G15" s="112"/>
      <c r="H15" s="112"/>
      <c r="I15" s="18">
        <f t="shared" si="1"/>
        <v>0</v>
      </c>
    </row>
    <row r="16" spans="1:9" x14ac:dyDescent="0.2">
      <c r="A16" s="20" t="str">
        <f>IF(B16="","",9)</f>
        <v/>
      </c>
      <c r="B16" s="66"/>
      <c r="C16" s="66"/>
      <c r="D16" s="109"/>
      <c r="E16" s="110"/>
      <c r="F16" s="18">
        <f t="shared" si="0"/>
        <v>0</v>
      </c>
      <c r="G16" s="110"/>
      <c r="H16" s="110"/>
      <c r="I16" s="18">
        <f t="shared" si="1"/>
        <v>0</v>
      </c>
    </row>
    <row r="17" spans="1:9" x14ac:dyDescent="0.2">
      <c r="A17" s="20" t="str">
        <f>IF(B17="","",10)</f>
        <v/>
      </c>
      <c r="B17" s="102"/>
      <c r="C17" s="102"/>
      <c r="D17" s="111"/>
      <c r="E17" s="112"/>
      <c r="F17" s="18">
        <f t="shared" si="0"/>
        <v>0</v>
      </c>
      <c r="G17" s="112"/>
      <c r="H17" s="112"/>
      <c r="I17" s="18">
        <f t="shared" si="1"/>
        <v>0</v>
      </c>
    </row>
    <row r="18" spans="1:9" x14ac:dyDescent="0.2">
      <c r="A18" s="20" t="str">
        <f>IF(B18="","",11)</f>
        <v/>
      </c>
      <c r="B18" s="66"/>
      <c r="C18" s="66"/>
      <c r="D18" s="109"/>
      <c r="E18" s="110"/>
      <c r="F18" s="18">
        <f t="shared" si="0"/>
        <v>0</v>
      </c>
      <c r="G18" s="110"/>
      <c r="H18" s="110"/>
      <c r="I18" s="18">
        <f t="shared" si="1"/>
        <v>0</v>
      </c>
    </row>
    <row r="19" spans="1:9" x14ac:dyDescent="0.2">
      <c r="A19" s="20" t="str">
        <f>IF(B19="","",12)</f>
        <v/>
      </c>
      <c r="B19" s="102"/>
      <c r="C19" s="102"/>
      <c r="D19" s="111"/>
      <c r="E19" s="112"/>
      <c r="F19" s="18">
        <f t="shared" si="0"/>
        <v>0</v>
      </c>
      <c r="G19" s="112"/>
      <c r="H19" s="112"/>
      <c r="I19" s="18">
        <f t="shared" si="1"/>
        <v>0</v>
      </c>
    </row>
    <row r="20" spans="1:9" x14ac:dyDescent="0.2">
      <c r="A20" s="20" t="str">
        <f>IF(B20="","",13)</f>
        <v/>
      </c>
      <c r="B20" s="66"/>
      <c r="C20" s="66"/>
      <c r="D20" s="109"/>
      <c r="E20" s="110"/>
      <c r="F20" s="18">
        <f t="shared" si="0"/>
        <v>0</v>
      </c>
      <c r="G20" s="110"/>
      <c r="H20" s="110"/>
      <c r="I20" s="18">
        <f t="shared" si="1"/>
        <v>0</v>
      </c>
    </row>
    <row r="21" spans="1:9" x14ac:dyDescent="0.2">
      <c r="A21" s="20" t="str">
        <f>IF(B21="","",14)</f>
        <v/>
      </c>
      <c r="B21" s="102"/>
      <c r="C21" s="102"/>
      <c r="D21" s="111"/>
      <c r="E21" s="112"/>
      <c r="F21" s="18">
        <f t="shared" si="0"/>
        <v>0</v>
      </c>
      <c r="G21" s="112"/>
      <c r="H21" s="112"/>
      <c r="I21" s="18">
        <f t="shared" si="1"/>
        <v>0</v>
      </c>
    </row>
    <row r="22" spans="1:9" x14ac:dyDescent="0.2">
      <c r="A22" s="20" t="str">
        <f>IF(B22="","",15)</f>
        <v/>
      </c>
      <c r="B22" s="66"/>
      <c r="C22" s="66"/>
      <c r="D22" s="109"/>
      <c r="E22" s="110"/>
      <c r="F22" s="18">
        <f t="shared" si="0"/>
        <v>0</v>
      </c>
      <c r="G22" s="110"/>
      <c r="H22" s="110"/>
      <c r="I22" s="18">
        <f t="shared" si="1"/>
        <v>0</v>
      </c>
    </row>
    <row r="23" spans="1:9" x14ac:dyDescent="0.2">
      <c r="A23" s="20" t="str">
        <f>IF(B23="","",16)</f>
        <v/>
      </c>
      <c r="B23" s="102"/>
      <c r="C23" s="102"/>
      <c r="D23" s="111"/>
      <c r="E23" s="112"/>
      <c r="F23" s="18">
        <f t="shared" si="0"/>
        <v>0</v>
      </c>
      <c r="G23" s="112"/>
      <c r="H23" s="112"/>
      <c r="I23" s="18">
        <f t="shared" si="1"/>
        <v>0</v>
      </c>
    </row>
    <row r="24" spans="1:9" x14ac:dyDescent="0.2">
      <c r="A24" s="20" t="str">
        <f>IF(B24="","",17)</f>
        <v/>
      </c>
      <c r="B24" s="66"/>
      <c r="C24" s="66"/>
      <c r="D24" s="109"/>
      <c r="E24" s="110"/>
      <c r="F24" s="18">
        <f t="shared" si="0"/>
        <v>0</v>
      </c>
      <c r="G24" s="110"/>
      <c r="H24" s="110"/>
      <c r="I24" s="18">
        <f t="shared" si="1"/>
        <v>0</v>
      </c>
    </row>
    <row r="25" spans="1:9" x14ac:dyDescent="0.2">
      <c r="A25" s="20" t="str">
        <f>IF(B25="","",18)</f>
        <v/>
      </c>
      <c r="B25" s="102"/>
      <c r="C25" s="102"/>
      <c r="D25" s="111"/>
      <c r="E25" s="112"/>
      <c r="F25" s="18">
        <f t="shared" si="0"/>
        <v>0</v>
      </c>
      <c r="G25" s="112"/>
      <c r="H25" s="112"/>
      <c r="I25" s="18">
        <f t="shared" si="1"/>
        <v>0</v>
      </c>
    </row>
    <row r="26" spans="1:9" x14ac:dyDescent="0.2">
      <c r="A26" s="20" t="str">
        <f>IF(B26="","",19)</f>
        <v/>
      </c>
      <c r="B26" s="66"/>
      <c r="C26" s="66"/>
      <c r="D26" s="109"/>
      <c r="E26" s="110"/>
      <c r="F26" s="18">
        <f t="shared" si="0"/>
        <v>0</v>
      </c>
      <c r="G26" s="110"/>
      <c r="H26" s="110"/>
      <c r="I26" s="18">
        <f t="shared" si="1"/>
        <v>0</v>
      </c>
    </row>
    <row r="27" spans="1:9" x14ac:dyDescent="0.2">
      <c r="A27" s="20" t="str">
        <f>IF(B27="","",20)</f>
        <v/>
      </c>
      <c r="B27" s="102"/>
      <c r="C27" s="102"/>
      <c r="D27" s="111"/>
      <c r="E27" s="112"/>
      <c r="F27" s="18">
        <f t="shared" si="0"/>
        <v>0</v>
      </c>
      <c r="G27" s="112"/>
      <c r="H27" s="112"/>
      <c r="I27" s="18">
        <f t="shared" si="1"/>
        <v>0</v>
      </c>
    </row>
    <row r="28" spans="1:9" ht="11.1" customHeight="1" x14ac:dyDescent="0.2">
      <c r="A28" s="20"/>
      <c r="B28" s="9"/>
      <c r="C28" s="9"/>
      <c r="D28" s="12"/>
      <c r="E28" s="7"/>
      <c r="F28" s="13"/>
      <c r="G28" s="7"/>
      <c r="H28" s="7"/>
      <c r="I28" s="13"/>
    </row>
    <row r="29" spans="1:9" ht="11.1" customHeight="1" x14ac:dyDescent="0.2">
      <c r="A29" s="20"/>
      <c r="B29" s="9"/>
      <c r="C29" s="9"/>
      <c r="D29" s="10"/>
      <c r="E29" s="8"/>
      <c r="F29" s="11"/>
      <c r="G29" s="8"/>
      <c r="H29" s="8"/>
      <c r="I29" s="11"/>
    </row>
    <row r="30" spans="1:9" x14ac:dyDescent="0.2">
      <c r="A30" s="20"/>
      <c r="B30" s="9"/>
      <c r="C30" s="9"/>
      <c r="D30" s="10">
        <f t="shared" ref="D30:I30" si="2">SUM(D8:D27)</f>
        <v>0</v>
      </c>
      <c r="E30" s="8">
        <f t="shared" si="2"/>
        <v>0</v>
      </c>
      <c r="F30" s="11">
        <f t="shared" si="2"/>
        <v>0</v>
      </c>
      <c r="G30" s="10">
        <f t="shared" si="2"/>
        <v>0</v>
      </c>
      <c r="H30" s="8">
        <f t="shared" si="2"/>
        <v>0</v>
      </c>
      <c r="I30" s="11">
        <f t="shared" si="2"/>
        <v>0</v>
      </c>
    </row>
    <row r="31" spans="1:9" ht="11.1" customHeight="1" thickBot="1" x14ac:dyDescent="0.25">
      <c r="A31" s="20"/>
      <c r="B31" s="9"/>
      <c r="C31" s="9"/>
      <c r="D31" s="15"/>
      <c r="E31" s="16"/>
      <c r="F31" s="17"/>
      <c r="G31" s="16"/>
      <c r="H31" s="16"/>
      <c r="I31" s="17"/>
    </row>
    <row r="32" spans="1:9" ht="11.1" customHeight="1" thickTop="1" x14ac:dyDescent="0.2">
      <c r="A32" s="24"/>
      <c r="B32" s="14"/>
      <c r="C32" s="14"/>
      <c r="D32" s="7"/>
      <c r="E32" s="7"/>
      <c r="F32" s="7"/>
      <c r="G32" s="14"/>
      <c r="H32" s="14"/>
      <c r="I32" s="23"/>
    </row>
    <row r="33" spans="1:2" ht="11.1" customHeight="1" x14ac:dyDescent="0.2"/>
    <row r="34" spans="1:2" x14ac:dyDescent="0.2">
      <c r="A34" s="36" t="s">
        <v>16</v>
      </c>
      <c r="B34" s="36" t="s">
        <v>87</v>
      </c>
    </row>
    <row r="35" spans="1:2" x14ac:dyDescent="0.2">
      <c r="A35" s="36" t="s">
        <v>48</v>
      </c>
      <c r="B35" s="36" t="s">
        <v>88</v>
      </c>
    </row>
  </sheetData>
  <sheetProtection sheet="1" objects="1" scenarios="1"/>
  <mergeCells count="2">
    <mergeCell ref="D4:F4"/>
    <mergeCell ref="G4:I4"/>
  </mergeCells>
  <phoneticPr fontId="10" type="noConversion"/>
  <pageMargins left="0.78740157480314965" right="0.39370078740157483" top="0.39370078740157483" bottom="0.59055118110236227" header="0.39370078740157483" footer="0.19685039370078741"/>
  <pageSetup paperSize="9" orientation="landscape" cellComments="atEnd" r:id="rId1"/>
  <headerFooter alignWithMargins="0">
    <oddFooter>&amp;R    &amp;8Druckdatum: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Bedingte_Zeilenauseinblenden">
                <anchor moveWithCells="1" sizeWithCells="1">
                  <from>
                    <xdr:col>10</xdr:col>
                    <xdr:colOff>9525</xdr:colOff>
                    <xdr:row>0</xdr:row>
                    <xdr:rowOff>19050</xdr:rowOff>
                  </from>
                  <to>
                    <xdr:col>11</xdr:col>
                    <xdr:colOff>219075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K36"/>
  <sheetViews>
    <sheetView showGridLines="0" showZeros="0" workbookViewId="0">
      <selection activeCell="G6" sqref="G6"/>
    </sheetView>
  </sheetViews>
  <sheetFormatPr baseColWidth="10" defaultRowHeight="12.75" x14ac:dyDescent="0.2"/>
  <cols>
    <col min="1" max="1" width="2.7109375" customWidth="1"/>
    <col min="2" max="2" width="17.7109375" customWidth="1"/>
    <col min="3" max="3" width="29.7109375" customWidth="1"/>
    <col min="4" max="6" width="13.7109375" style="6" customWidth="1"/>
    <col min="7" max="9" width="13.7109375" customWidth="1"/>
  </cols>
  <sheetData>
    <row r="1" spans="1:11" ht="15.75" x14ac:dyDescent="0.25">
      <c r="A1" s="55" t="s">
        <v>80</v>
      </c>
      <c r="B1" s="1"/>
      <c r="C1" s="1"/>
      <c r="D1" s="5"/>
      <c r="E1" s="5"/>
      <c r="F1" s="5"/>
      <c r="G1" s="67"/>
      <c r="H1" s="67"/>
      <c r="I1" s="67"/>
      <c r="J1" s="67"/>
      <c r="K1" s="67"/>
    </row>
    <row r="2" spans="1:11" ht="12.95" customHeight="1" x14ac:dyDescent="0.25">
      <c r="A2" s="2"/>
      <c r="B2" s="1"/>
      <c r="C2" s="1"/>
      <c r="D2" s="5"/>
      <c r="E2" s="5"/>
      <c r="F2" s="5"/>
      <c r="G2" s="67"/>
      <c r="H2" s="67"/>
      <c r="I2" s="67"/>
      <c r="J2" s="67"/>
      <c r="K2" s="67"/>
    </row>
    <row r="3" spans="1:11" s="3" customFormat="1" ht="11.1" customHeight="1" x14ac:dyDescent="0.2">
      <c r="A3" s="68"/>
      <c r="B3" s="69"/>
      <c r="C3" s="69"/>
      <c r="D3" s="70"/>
      <c r="E3" s="71"/>
      <c r="F3" s="72"/>
      <c r="G3" s="69"/>
      <c r="H3" s="69"/>
      <c r="I3" s="73"/>
      <c r="J3" s="74"/>
      <c r="K3" s="74"/>
    </row>
    <row r="4" spans="1:11" s="3" customFormat="1" x14ac:dyDescent="0.2">
      <c r="A4" s="75"/>
      <c r="B4" s="76"/>
      <c r="C4" s="76"/>
      <c r="D4" s="137" t="s">
        <v>14</v>
      </c>
      <c r="E4" s="138"/>
      <c r="F4" s="139"/>
      <c r="G4" s="140" t="s">
        <v>64</v>
      </c>
      <c r="H4" s="141"/>
      <c r="I4" s="142"/>
      <c r="J4" s="74"/>
      <c r="K4" s="74"/>
    </row>
    <row r="5" spans="1:11" s="3" customFormat="1" x14ac:dyDescent="0.2">
      <c r="A5" s="75"/>
      <c r="B5" s="76" t="s">
        <v>68</v>
      </c>
      <c r="C5" s="76"/>
      <c r="D5" s="120">
        <f>Vermögensentwicklung!K1-1</f>
        <v>2015</v>
      </c>
      <c r="E5" s="121">
        <f>Vermögensentwicklung!K1</f>
        <v>2016</v>
      </c>
      <c r="F5" s="32" t="s">
        <v>11</v>
      </c>
      <c r="G5" s="120">
        <f>Vermögensentwicklung!K1</f>
        <v>2016</v>
      </c>
      <c r="H5" s="121">
        <f>Vermögensentwicklung!K1</f>
        <v>2016</v>
      </c>
      <c r="I5" s="77" t="s">
        <v>11</v>
      </c>
      <c r="J5" s="74"/>
      <c r="K5" s="74"/>
    </row>
    <row r="6" spans="1:11" s="3" customFormat="1" ht="12.75" customHeight="1" x14ac:dyDescent="0.2">
      <c r="A6" s="78"/>
      <c r="B6" s="79"/>
      <c r="C6" s="79"/>
      <c r="D6" s="80"/>
      <c r="E6" s="81"/>
      <c r="F6" s="82"/>
      <c r="G6" s="81" t="s">
        <v>16</v>
      </c>
      <c r="H6" s="81" t="s">
        <v>48</v>
      </c>
      <c r="I6" s="82"/>
      <c r="J6" s="74"/>
      <c r="K6" s="74"/>
    </row>
    <row r="7" spans="1:11" ht="11.1" customHeight="1" x14ac:dyDescent="0.2">
      <c r="A7" s="83"/>
      <c r="B7" s="84"/>
      <c r="C7" s="84"/>
      <c r="D7" s="85"/>
      <c r="E7" s="86"/>
      <c r="F7" s="87"/>
      <c r="G7" s="86"/>
      <c r="H7" s="86"/>
      <c r="I7" s="87"/>
      <c r="J7" s="67"/>
      <c r="K7" s="67"/>
    </row>
    <row r="8" spans="1:11" x14ac:dyDescent="0.2">
      <c r="A8" s="20">
        <v>1</v>
      </c>
      <c r="B8" s="66"/>
      <c r="C8" s="66"/>
      <c r="D8" s="109"/>
      <c r="E8" s="110"/>
      <c r="F8" s="88">
        <f t="shared" ref="F8:F27" si="0">E8-D8</f>
        <v>0</v>
      </c>
      <c r="G8" s="110"/>
      <c r="H8" s="110"/>
      <c r="I8" s="88">
        <f t="shared" ref="I8:I27" si="1">SUM(H8-G8)</f>
        <v>0</v>
      </c>
      <c r="J8" s="67"/>
      <c r="K8" s="67"/>
    </row>
    <row r="9" spans="1:11" x14ac:dyDescent="0.2">
      <c r="A9" s="20" t="str">
        <f>IF(B9="","",2)</f>
        <v/>
      </c>
      <c r="B9" s="102"/>
      <c r="C9" s="102"/>
      <c r="D9" s="111"/>
      <c r="E9" s="112"/>
      <c r="F9" s="88">
        <f t="shared" si="0"/>
        <v>0</v>
      </c>
      <c r="G9" s="112"/>
      <c r="H9" s="112"/>
      <c r="I9" s="88">
        <f t="shared" si="1"/>
        <v>0</v>
      </c>
      <c r="J9" s="67"/>
      <c r="K9" s="67"/>
    </row>
    <row r="10" spans="1:11" x14ac:dyDescent="0.2">
      <c r="A10" s="20" t="str">
        <f>IF(B10="","",3)</f>
        <v/>
      </c>
      <c r="B10" s="66"/>
      <c r="C10" s="66"/>
      <c r="D10" s="109"/>
      <c r="E10" s="110"/>
      <c r="F10" s="88">
        <f t="shared" si="0"/>
        <v>0</v>
      </c>
      <c r="G10" s="110"/>
      <c r="H10" s="110"/>
      <c r="I10" s="88">
        <f t="shared" si="1"/>
        <v>0</v>
      </c>
      <c r="J10" s="67"/>
      <c r="K10" s="67"/>
    </row>
    <row r="11" spans="1:11" x14ac:dyDescent="0.2">
      <c r="A11" s="20" t="str">
        <f>IF(B11="","",4)</f>
        <v/>
      </c>
      <c r="B11" s="102"/>
      <c r="C11" s="102"/>
      <c r="D11" s="111"/>
      <c r="E11" s="112"/>
      <c r="F11" s="88">
        <f t="shared" si="0"/>
        <v>0</v>
      </c>
      <c r="G11" s="112"/>
      <c r="H11" s="112"/>
      <c r="I11" s="88">
        <f t="shared" si="1"/>
        <v>0</v>
      </c>
      <c r="J11" s="67"/>
      <c r="K11" s="67"/>
    </row>
    <row r="12" spans="1:11" x14ac:dyDescent="0.2">
      <c r="A12" s="20" t="str">
        <f>IF(B12="","",5)</f>
        <v/>
      </c>
      <c r="B12" s="66"/>
      <c r="C12" s="66"/>
      <c r="D12" s="109"/>
      <c r="E12" s="110"/>
      <c r="F12" s="88">
        <f t="shared" si="0"/>
        <v>0</v>
      </c>
      <c r="G12" s="110"/>
      <c r="H12" s="110"/>
      <c r="I12" s="88">
        <f t="shared" si="1"/>
        <v>0</v>
      </c>
      <c r="J12" s="67"/>
      <c r="K12" s="67"/>
    </row>
    <row r="13" spans="1:11" x14ac:dyDescent="0.2">
      <c r="A13" s="20" t="str">
        <f>IF(B13="","",6)</f>
        <v/>
      </c>
      <c r="B13" s="102"/>
      <c r="C13" s="102"/>
      <c r="D13" s="111"/>
      <c r="E13" s="112"/>
      <c r="F13" s="88">
        <f t="shared" si="0"/>
        <v>0</v>
      </c>
      <c r="G13" s="112"/>
      <c r="H13" s="112"/>
      <c r="I13" s="88">
        <f t="shared" si="1"/>
        <v>0</v>
      </c>
      <c r="J13" s="67"/>
      <c r="K13" s="67"/>
    </row>
    <row r="14" spans="1:11" x14ac:dyDescent="0.2">
      <c r="A14" s="20" t="str">
        <f>IF(B14="","",7)</f>
        <v/>
      </c>
      <c r="B14" s="66"/>
      <c r="C14" s="66"/>
      <c r="D14" s="109"/>
      <c r="E14" s="110"/>
      <c r="F14" s="88">
        <f t="shared" si="0"/>
        <v>0</v>
      </c>
      <c r="G14" s="110"/>
      <c r="H14" s="110"/>
      <c r="I14" s="88">
        <f t="shared" si="1"/>
        <v>0</v>
      </c>
      <c r="J14" s="67"/>
      <c r="K14" s="67"/>
    </row>
    <row r="15" spans="1:11" x14ac:dyDescent="0.2">
      <c r="A15" s="20" t="str">
        <f>IF(B15="","",8)</f>
        <v/>
      </c>
      <c r="B15" s="102"/>
      <c r="C15" s="102"/>
      <c r="D15" s="111"/>
      <c r="E15" s="112"/>
      <c r="F15" s="88">
        <f t="shared" si="0"/>
        <v>0</v>
      </c>
      <c r="G15" s="112"/>
      <c r="H15" s="112"/>
      <c r="I15" s="88">
        <f t="shared" si="1"/>
        <v>0</v>
      </c>
      <c r="J15" s="67"/>
      <c r="K15" s="67"/>
    </row>
    <row r="16" spans="1:11" x14ac:dyDescent="0.2">
      <c r="A16" s="20" t="str">
        <f>IF(B16="","",9)</f>
        <v/>
      </c>
      <c r="B16" s="66"/>
      <c r="C16" s="66"/>
      <c r="D16" s="109"/>
      <c r="E16" s="110"/>
      <c r="F16" s="88">
        <f t="shared" si="0"/>
        <v>0</v>
      </c>
      <c r="G16" s="110"/>
      <c r="H16" s="110"/>
      <c r="I16" s="88">
        <f t="shared" si="1"/>
        <v>0</v>
      </c>
      <c r="J16" s="67"/>
      <c r="K16" s="67"/>
    </row>
    <row r="17" spans="1:11" x14ac:dyDescent="0.2">
      <c r="A17" s="20" t="str">
        <f>IF(B17="","",10)</f>
        <v/>
      </c>
      <c r="B17" s="102"/>
      <c r="C17" s="102"/>
      <c r="D17" s="111"/>
      <c r="E17" s="112"/>
      <c r="F17" s="88">
        <f t="shared" si="0"/>
        <v>0</v>
      </c>
      <c r="G17" s="112"/>
      <c r="H17" s="112"/>
      <c r="I17" s="88">
        <f t="shared" si="1"/>
        <v>0</v>
      </c>
      <c r="J17" s="67"/>
      <c r="K17" s="67"/>
    </row>
    <row r="18" spans="1:11" x14ac:dyDescent="0.2">
      <c r="A18" s="20" t="str">
        <f>IF(B18="","",11)</f>
        <v/>
      </c>
      <c r="B18" s="66"/>
      <c r="C18" s="66"/>
      <c r="D18" s="109"/>
      <c r="E18" s="110"/>
      <c r="F18" s="88">
        <f t="shared" si="0"/>
        <v>0</v>
      </c>
      <c r="G18" s="110"/>
      <c r="H18" s="110"/>
      <c r="I18" s="88">
        <f t="shared" si="1"/>
        <v>0</v>
      </c>
      <c r="J18" s="67"/>
      <c r="K18" s="67"/>
    </row>
    <row r="19" spans="1:11" x14ac:dyDescent="0.2">
      <c r="A19" s="20" t="str">
        <f>IF(B19="","",12)</f>
        <v/>
      </c>
      <c r="B19" s="102"/>
      <c r="C19" s="102"/>
      <c r="D19" s="111"/>
      <c r="E19" s="112"/>
      <c r="F19" s="88">
        <f t="shared" si="0"/>
        <v>0</v>
      </c>
      <c r="G19" s="112"/>
      <c r="H19" s="112"/>
      <c r="I19" s="88">
        <f t="shared" si="1"/>
        <v>0</v>
      </c>
      <c r="J19" s="67"/>
      <c r="K19" s="67"/>
    </row>
    <row r="20" spans="1:11" x14ac:dyDescent="0.2">
      <c r="A20" s="20" t="str">
        <f>IF(B20="","",13)</f>
        <v/>
      </c>
      <c r="B20" s="66"/>
      <c r="C20" s="66"/>
      <c r="D20" s="109"/>
      <c r="E20" s="110"/>
      <c r="F20" s="88">
        <f t="shared" si="0"/>
        <v>0</v>
      </c>
      <c r="G20" s="110"/>
      <c r="H20" s="110"/>
      <c r="I20" s="88">
        <f t="shared" si="1"/>
        <v>0</v>
      </c>
      <c r="J20" s="67"/>
      <c r="K20" s="67"/>
    </row>
    <row r="21" spans="1:11" x14ac:dyDescent="0.2">
      <c r="A21" s="20" t="str">
        <f>IF(B21="","",14)</f>
        <v/>
      </c>
      <c r="B21" s="102"/>
      <c r="C21" s="102"/>
      <c r="D21" s="111"/>
      <c r="E21" s="112"/>
      <c r="F21" s="88">
        <f t="shared" si="0"/>
        <v>0</v>
      </c>
      <c r="G21" s="112"/>
      <c r="H21" s="112"/>
      <c r="I21" s="88">
        <f t="shared" si="1"/>
        <v>0</v>
      </c>
      <c r="J21" s="67"/>
      <c r="K21" s="67"/>
    </row>
    <row r="22" spans="1:11" x14ac:dyDescent="0.2">
      <c r="A22" s="20" t="str">
        <f>IF(B22="","",15)</f>
        <v/>
      </c>
      <c r="B22" s="66"/>
      <c r="C22" s="66"/>
      <c r="D22" s="109"/>
      <c r="E22" s="110"/>
      <c r="F22" s="88">
        <f t="shared" si="0"/>
        <v>0</v>
      </c>
      <c r="G22" s="110"/>
      <c r="H22" s="110"/>
      <c r="I22" s="88">
        <f t="shared" si="1"/>
        <v>0</v>
      </c>
      <c r="J22" s="67"/>
      <c r="K22" s="67"/>
    </row>
    <row r="23" spans="1:11" x14ac:dyDescent="0.2">
      <c r="A23" s="20" t="str">
        <f>IF(B23="","",16)</f>
        <v/>
      </c>
      <c r="B23" s="102"/>
      <c r="C23" s="102"/>
      <c r="D23" s="111"/>
      <c r="E23" s="112"/>
      <c r="F23" s="88">
        <f t="shared" si="0"/>
        <v>0</v>
      </c>
      <c r="G23" s="112"/>
      <c r="H23" s="112"/>
      <c r="I23" s="88">
        <f t="shared" si="1"/>
        <v>0</v>
      </c>
      <c r="J23" s="67"/>
      <c r="K23" s="67"/>
    </row>
    <row r="24" spans="1:11" x14ac:dyDescent="0.2">
      <c r="A24" s="20" t="str">
        <f>IF(B24="","",17)</f>
        <v/>
      </c>
      <c r="B24" s="66"/>
      <c r="C24" s="66"/>
      <c r="D24" s="109"/>
      <c r="E24" s="110"/>
      <c r="F24" s="88">
        <f t="shared" si="0"/>
        <v>0</v>
      </c>
      <c r="G24" s="110"/>
      <c r="H24" s="110"/>
      <c r="I24" s="88">
        <f t="shared" si="1"/>
        <v>0</v>
      </c>
      <c r="J24" s="67"/>
      <c r="K24" s="67"/>
    </row>
    <row r="25" spans="1:11" x14ac:dyDescent="0.2">
      <c r="A25" s="20" t="str">
        <f>IF(B25="","",18)</f>
        <v/>
      </c>
      <c r="B25" s="102"/>
      <c r="C25" s="102"/>
      <c r="D25" s="111"/>
      <c r="E25" s="112"/>
      <c r="F25" s="88">
        <f t="shared" si="0"/>
        <v>0</v>
      </c>
      <c r="G25" s="112"/>
      <c r="H25" s="112"/>
      <c r="I25" s="88">
        <f t="shared" si="1"/>
        <v>0</v>
      </c>
      <c r="J25" s="67"/>
      <c r="K25" s="67"/>
    </row>
    <row r="26" spans="1:11" x14ac:dyDescent="0.2">
      <c r="A26" s="20" t="str">
        <f>IF(B26="","",19)</f>
        <v/>
      </c>
      <c r="B26" s="66"/>
      <c r="C26" s="66"/>
      <c r="D26" s="109"/>
      <c r="E26" s="110"/>
      <c r="F26" s="88">
        <f t="shared" si="0"/>
        <v>0</v>
      </c>
      <c r="G26" s="110"/>
      <c r="H26" s="110"/>
      <c r="I26" s="88">
        <f t="shared" si="1"/>
        <v>0</v>
      </c>
      <c r="J26" s="67"/>
      <c r="K26" s="67"/>
    </row>
    <row r="27" spans="1:11" x14ac:dyDescent="0.2">
      <c r="A27" s="20" t="str">
        <f>IF(B27="","",20)</f>
        <v/>
      </c>
      <c r="B27" s="102"/>
      <c r="C27" s="102"/>
      <c r="D27" s="111"/>
      <c r="E27" s="112"/>
      <c r="F27" s="88">
        <f t="shared" si="0"/>
        <v>0</v>
      </c>
      <c r="G27" s="112"/>
      <c r="H27" s="112"/>
      <c r="I27" s="88">
        <f t="shared" si="1"/>
        <v>0</v>
      </c>
      <c r="J27" s="67"/>
      <c r="K27" s="67"/>
    </row>
    <row r="28" spans="1:11" ht="11.1" customHeight="1" x14ac:dyDescent="0.2">
      <c r="A28" s="83"/>
      <c r="B28" s="84"/>
      <c r="C28" s="84"/>
      <c r="D28" s="89"/>
      <c r="E28" s="90"/>
      <c r="F28" s="91"/>
      <c r="G28" s="90"/>
      <c r="H28" s="90"/>
      <c r="I28" s="91"/>
      <c r="J28" s="67"/>
      <c r="K28" s="67"/>
    </row>
    <row r="29" spans="1:11" ht="11.1" customHeight="1" x14ac:dyDescent="0.2">
      <c r="A29" s="83"/>
      <c r="B29" s="84"/>
      <c r="C29" s="84"/>
      <c r="D29" s="85"/>
      <c r="E29" s="86"/>
      <c r="F29" s="87"/>
      <c r="G29" s="86"/>
      <c r="H29" s="86"/>
      <c r="I29" s="87"/>
      <c r="J29" s="67"/>
      <c r="K29" s="67"/>
    </row>
    <row r="30" spans="1:11" x14ac:dyDescent="0.2">
      <c r="A30" s="83"/>
      <c r="B30" s="84"/>
      <c r="C30" s="84"/>
      <c r="D30" s="85">
        <f t="shared" ref="D30:I30" si="2">SUM(D8:D27)</f>
        <v>0</v>
      </c>
      <c r="E30" s="86">
        <f t="shared" si="2"/>
        <v>0</v>
      </c>
      <c r="F30" s="87">
        <f t="shared" si="2"/>
        <v>0</v>
      </c>
      <c r="G30" s="85">
        <f t="shared" si="2"/>
        <v>0</v>
      </c>
      <c r="H30" s="86">
        <f t="shared" si="2"/>
        <v>0</v>
      </c>
      <c r="I30" s="87">
        <f t="shared" si="2"/>
        <v>0</v>
      </c>
      <c r="J30" s="67"/>
      <c r="K30" s="67"/>
    </row>
    <row r="31" spans="1:11" ht="11.1" customHeight="1" thickBot="1" x14ac:dyDescent="0.25">
      <c r="A31" s="83"/>
      <c r="B31" s="84"/>
      <c r="C31" s="84"/>
      <c r="D31" s="92"/>
      <c r="E31" s="93"/>
      <c r="F31" s="94"/>
      <c r="G31" s="93"/>
      <c r="H31" s="93"/>
      <c r="I31" s="94"/>
      <c r="J31" s="67"/>
      <c r="K31" s="67"/>
    </row>
    <row r="32" spans="1:11" ht="11.1" customHeight="1" thickTop="1" x14ac:dyDescent="0.2">
      <c r="A32" s="95"/>
      <c r="B32" s="96"/>
      <c r="C32" s="96"/>
      <c r="D32" s="90"/>
      <c r="E32" s="90"/>
      <c r="F32" s="90"/>
      <c r="G32" s="96"/>
      <c r="H32" s="96"/>
      <c r="I32" s="97"/>
      <c r="J32" s="67"/>
      <c r="K32" s="67"/>
    </row>
    <row r="33" spans="1:11" ht="11.1" customHeight="1" x14ac:dyDescent="0.2">
      <c r="A33" s="67"/>
      <c r="B33" s="67"/>
      <c r="C33" s="67"/>
      <c r="D33" s="98"/>
      <c r="E33" s="98"/>
      <c r="F33" s="98"/>
      <c r="G33" s="67"/>
      <c r="H33" s="67"/>
      <c r="I33" s="67"/>
      <c r="J33" s="67"/>
      <c r="K33" s="67"/>
    </row>
    <row r="34" spans="1:11" x14ac:dyDescent="0.2">
      <c r="A34" s="99" t="s">
        <v>16</v>
      </c>
      <c r="B34" s="99" t="s">
        <v>87</v>
      </c>
      <c r="C34" s="67"/>
      <c r="D34" s="98"/>
      <c r="E34" s="98"/>
      <c r="F34" s="98"/>
      <c r="G34" s="67"/>
      <c r="H34" s="67"/>
      <c r="I34" s="67"/>
      <c r="J34" s="67"/>
      <c r="K34" s="67"/>
    </row>
    <row r="35" spans="1:11" x14ac:dyDescent="0.2">
      <c r="A35" s="99" t="s">
        <v>48</v>
      </c>
      <c r="B35" s="99" t="s">
        <v>88</v>
      </c>
      <c r="C35" s="67"/>
      <c r="D35" s="98"/>
      <c r="E35" s="98"/>
      <c r="F35" s="98"/>
      <c r="G35" s="67"/>
      <c r="H35" s="67"/>
      <c r="I35" s="67"/>
      <c r="J35" s="67"/>
      <c r="K35" s="67"/>
    </row>
    <row r="36" spans="1:11" x14ac:dyDescent="0.2">
      <c r="A36" s="67"/>
      <c r="B36" s="67"/>
      <c r="C36" s="67"/>
      <c r="D36" s="98"/>
      <c r="E36" s="98"/>
      <c r="F36" s="98"/>
      <c r="G36" s="67"/>
      <c r="H36" s="67"/>
      <c r="I36" s="67"/>
      <c r="J36" s="67"/>
      <c r="K36" s="67"/>
    </row>
  </sheetData>
  <sheetProtection sheet="1" objects="1" scenarios="1"/>
  <mergeCells count="2">
    <mergeCell ref="D4:F4"/>
    <mergeCell ref="G4:I4"/>
  </mergeCells>
  <phoneticPr fontId="10" type="noConversion"/>
  <pageMargins left="0.78740157480314965" right="0.39370078740157483" top="0.39370078740157483" bottom="0.59055118110236227" header="0.39370078740157483" footer="0.19685039370078741"/>
  <pageSetup paperSize="9" orientation="landscape" cellComments="atEnd" r:id="rId1"/>
  <headerFooter alignWithMargins="0">
    <oddFooter>&amp;R    &amp;8Druckdatum: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Button 3">
              <controlPr defaultSize="0" print="0" autoFill="0" autoPict="0" macro="[0]!Bedingte_Zeilenauseinblenden">
                <anchor moveWithCells="1" sizeWithCells="1">
                  <from>
                    <xdr:col>10</xdr:col>
                    <xdr:colOff>9525</xdr:colOff>
                    <xdr:row>0</xdr:row>
                    <xdr:rowOff>19050</xdr:rowOff>
                  </from>
                  <to>
                    <xdr:col>11</xdr:col>
                    <xdr:colOff>219075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J52"/>
  <sheetViews>
    <sheetView showGridLines="0" showZeros="0" workbookViewId="0">
      <selection activeCell="A21" sqref="A21:B21"/>
    </sheetView>
  </sheetViews>
  <sheetFormatPr baseColWidth="10" defaultRowHeight="12.75" x14ac:dyDescent="0.2"/>
  <cols>
    <col min="1" max="1" width="3.7109375" customWidth="1"/>
    <col min="2" max="4" width="10.7109375" customWidth="1"/>
    <col min="5" max="7" width="9.7109375" style="6" customWidth="1"/>
    <col min="8" max="8" width="4.7109375" customWidth="1"/>
    <col min="9" max="9" width="9.7109375" customWidth="1"/>
    <col min="10" max="10" width="12.7109375" style="6" customWidth="1"/>
  </cols>
  <sheetData>
    <row r="1" spans="1:7" ht="15.75" x14ac:dyDescent="0.25">
      <c r="A1" s="2" t="s">
        <v>20</v>
      </c>
      <c r="B1" s="2"/>
      <c r="C1" s="1"/>
      <c r="D1" s="1"/>
      <c r="E1" s="5"/>
      <c r="F1" s="5"/>
      <c r="G1" s="5"/>
    </row>
    <row r="2" spans="1:7" ht="15.75" x14ac:dyDescent="0.25">
      <c r="A2" s="2"/>
      <c r="B2" s="2"/>
      <c r="C2" s="1"/>
      <c r="D2" s="1"/>
      <c r="E2" s="5"/>
      <c r="F2" s="5"/>
      <c r="G2" s="5"/>
    </row>
    <row r="3" spans="1:7" x14ac:dyDescent="0.2">
      <c r="A3" t="s">
        <v>21</v>
      </c>
    </row>
    <row r="8" spans="1:7" ht="9.9499999999999993" customHeight="1" x14ac:dyDescent="0.2"/>
    <row r="9" spans="1:7" x14ac:dyDescent="0.2">
      <c r="A9" s="52" t="s">
        <v>26</v>
      </c>
      <c r="B9" s="52"/>
      <c r="C9" s="39" t="s">
        <v>22</v>
      </c>
      <c r="D9" s="14"/>
      <c r="E9" s="7"/>
      <c r="F9" s="7"/>
      <c r="G9" s="7">
        <f>IF(Vermögensentwicklung!K1&lt;2010,13200,14400)</f>
        <v>14400</v>
      </c>
    </row>
    <row r="10" spans="1:7" x14ac:dyDescent="0.2">
      <c r="A10" s="53" t="s">
        <v>27</v>
      </c>
      <c r="B10" s="53"/>
      <c r="C10" s="40" t="s">
        <v>23</v>
      </c>
      <c r="D10" s="41"/>
      <c r="E10" s="42"/>
      <c r="F10" s="42"/>
      <c r="G10" s="42">
        <f>IF(Vermögensentwicklung!K1&lt;2010,15000,16200)</f>
        <v>16200</v>
      </c>
    </row>
    <row r="11" spans="1:7" x14ac:dyDescent="0.2">
      <c r="A11" s="53" t="s">
        <v>28</v>
      </c>
      <c r="B11" s="53"/>
      <c r="C11" s="40" t="s">
        <v>24</v>
      </c>
      <c r="D11" s="41"/>
      <c r="E11" s="42"/>
      <c r="F11" s="42"/>
      <c r="G11" s="42">
        <f>IF(Vermögensentwicklung!K1&lt;2010,18600,20400)</f>
        <v>20400</v>
      </c>
    </row>
    <row r="12" spans="1:7" ht="9.9499999999999993" customHeight="1" x14ac:dyDescent="0.2">
      <c r="A12" s="43"/>
      <c r="B12" s="43"/>
      <c r="C12" s="43"/>
      <c r="D12" s="9"/>
      <c r="E12" s="8"/>
      <c r="F12" s="8"/>
      <c r="G12" s="8"/>
    </row>
    <row r="13" spans="1:7" x14ac:dyDescent="0.2">
      <c r="A13" s="37"/>
      <c r="B13" s="37"/>
      <c r="C13" t="s">
        <v>25</v>
      </c>
    </row>
    <row r="14" spans="1:7" x14ac:dyDescent="0.2">
      <c r="A14" s="47" t="s">
        <v>29</v>
      </c>
      <c r="B14" s="47"/>
      <c r="C14" s="14" t="str">
        <f>IF(Vermögensentwicklung!K1&lt;2010,"im Alter bis zu 6 Jahren","im Alter bis zu 10 Jahren")</f>
        <v>im Alter bis zu 10 Jahren</v>
      </c>
      <c r="D14" s="14"/>
      <c r="E14" s="7"/>
      <c r="F14" s="7"/>
      <c r="G14" s="7">
        <f>IF(Vermögensentwicklung!K1&lt;2010,3000,4800)</f>
        <v>4800</v>
      </c>
    </row>
    <row r="15" spans="1:7" x14ac:dyDescent="0.2">
      <c r="A15" s="48" t="s">
        <v>30</v>
      </c>
      <c r="B15" s="48"/>
      <c r="C15" s="41" t="str">
        <f>IF(Vermögensentwicklung!K1&lt;2010,"von 6 - 12 Jahren","im Alter über 10 Jahren")</f>
        <v>im Alter über 10 Jahren</v>
      </c>
      <c r="D15" s="41"/>
      <c r="E15" s="42"/>
      <c r="F15" s="42"/>
      <c r="G15" s="42">
        <f>IF(Vermögensentwicklung!K1&lt;2010,4200,7200)</f>
        <v>7200</v>
      </c>
    </row>
    <row r="16" spans="1:7" x14ac:dyDescent="0.2">
      <c r="A16" s="125" t="str">
        <f>IF(Vermögensentwicklung!K1&lt;2010,"Code 4.3","")</f>
        <v/>
      </c>
      <c r="B16" s="125"/>
      <c r="C16" s="122" t="str">
        <f>IF(Vermögensentwicklung!K1&lt;2010,"über 12 Jahren","")</f>
        <v/>
      </c>
      <c r="D16" s="122"/>
      <c r="E16" s="123"/>
      <c r="F16" s="123"/>
      <c r="G16" s="123">
        <f>IF(Vermögensentwicklung!K1&lt;2010,6000,)</f>
        <v>0</v>
      </c>
    </row>
    <row r="17" spans="1:10" ht="9.9499999999999993" customHeight="1" x14ac:dyDescent="0.2"/>
    <row r="18" spans="1:10" ht="9.9499999999999993" customHeight="1" x14ac:dyDescent="0.2"/>
    <row r="19" spans="1:10" x14ac:dyDescent="0.2">
      <c r="A19" t="s">
        <v>32</v>
      </c>
    </row>
    <row r="20" spans="1:10" x14ac:dyDescent="0.2">
      <c r="A20" t="s">
        <v>33</v>
      </c>
      <c r="C20" s="38" t="s">
        <v>34</v>
      </c>
      <c r="D20" s="38" t="s">
        <v>35</v>
      </c>
      <c r="E20" s="49" t="s">
        <v>29</v>
      </c>
      <c r="F20" s="49" t="s">
        <v>30</v>
      </c>
      <c r="G20" s="124" t="str">
        <f>IF(Vermögensentwicklung!K1&lt;2010,"Code 4.3","")</f>
        <v/>
      </c>
    </row>
    <row r="21" spans="1:10" x14ac:dyDescent="0.2">
      <c r="A21" s="130"/>
      <c r="B21" s="130"/>
      <c r="C21" s="100"/>
      <c r="D21" s="44">
        <f>IF(C21="",0,IF(Vermögensentwicklung!K1-C21=0,1,Vermögensentwicklung!K1-C21))</f>
        <v>0</v>
      </c>
      <c r="E21" s="54" t="str">
        <f>IF(Vermögensentwicklung!K1&lt;2010,IF(D21=0,"",IF(D21&lt;6,1,"")),IF(D21=0,"",IF(D21&lt;=10,1,"")))</f>
        <v/>
      </c>
      <c r="F21" s="45" t="str">
        <f>IF(Vermögensentwicklung!K1&lt;2010,IF(D21&gt;5,IF(D21&lt;13,1,""),""),IF(D21&gt;10,1,""))</f>
        <v/>
      </c>
      <c r="G21" s="45" t="str">
        <f>IF(Vermögensentwicklung!K1&lt;2010,IF(D21&gt;12,1,""),"")</f>
        <v/>
      </c>
    </row>
    <row r="22" spans="1:10" x14ac:dyDescent="0.2">
      <c r="A22" s="143"/>
      <c r="B22" s="143"/>
      <c r="C22" s="107"/>
      <c r="D22" s="44">
        <f>IF(C22="",0,IF(Vermögensentwicklung!K1-C22=0,1,Vermögensentwicklung!K1-C22))</f>
        <v>0</v>
      </c>
      <c r="E22" s="54" t="str">
        <f>IF(Vermögensentwicklung!K1&lt;2010,IF(D22=0,"",IF(D22&lt;6,1,"")),IF(D22=0,"",IF(D22&lt;=10,1,"")))</f>
        <v/>
      </c>
      <c r="F22" s="45" t="str">
        <f>IF(Vermögensentwicklung!K1&lt;2010,IF(D22&gt;5,IF(D22&lt;13,1,""),""),IF(D22&gt;10,1,""))</f>
        <v/>
      </c>
      <c r="G22" s="45" t="str">
        <f>IF(Vermögensentwicklung!K1&lt;2010,IF(D22&gt;12,1,""),"")</f>
        <v/>
      </c>
    </row>
    <row r="23" spans="1:10" x14ac:dyDescent="0.2">
      <c r="A23" s="130"/>
      <c r="B23" s="130"/>
      <c r="C23" s="100"/>
      <c r="D23" s="44">
        <f>IF(C23="",0,IF(Vermögensentwicklung!K1-C23=0,1,Vermögensentwicklung!K1-C23))</f>
        <v>0</v>
      </c>
      <c r="E23" s="54" t="str">
        <f>IF(Vermögensentwicklung!K1&lt;2010,IF(D23=0,"",IF(D23&lt;6,1,"")),IF(D23=0,"",IF(D23&lt;=10,1,"")))</f>
        <v/>
      </c>
      <c r="F23" s="45" t="str">
        <f>IF(Vermögensentwicklung!K1&lt;2010,IF(D23&gt;5,IF(D23&lt;13,1,""),""),IF(D23&gt;10,1,""))</f>
        <v/>
      </c>
      <c r="G23" s="45" t="str">
        <f>IF(Vermögensentwicklung!K1&lt;2010,IF(D23&gt;12,1,""),"")</f>
        <v/>
      </c>
    </row>
    <row r="24" spans="1:10" x14ac:dyDescent="0.2">
      <c r="A24" s="143"/>
      <c r="B24" s="143"/>
      <c r="C24" s="107"/>
      <c r="D24" s="44">
        <f>IF(C24="",0,IF(Vermögensentwicklung!K1-C24=0,1,Vermögensentwicklung!K1-C24))</f>
        <v>0</v>
      </c>
      <c r="E24" s="54" t="str">
        <f>IF(Vermögensentwicklung!K1&lt;2010,IF(D24=0,"",IF(D24&lt;6,1,"")),IF(D24=0,"",IF(D24&lt;=10,1,"")))</f>
        <v/>
      </c>
      <c r="F24" s="45" t="str">
        <f>IF(Vermögensentwicklung!K1&lt;2010,IF(D24&gt;5,IF(D24&lt;13,1,""),""),IF(D24&gt;10,1,""))</f>
        <v/>
      </c>
      <c r="G24" s="45" t="str">
        <f>IF(Vermögensentwicklung!K1&lt;2010,IF(D24&gt;12,1,""),"")</f>
        <v/>
      </c>
    </row>
    <row r="25" spans="1:10" x14ac:dyDescent="0.2">
      <c r="A25" s="130"/>
      <c r="B25" s="130"/>
      <c r="C25" s="100"/>
      <c r="D25" s="44">
        <f>IF(C25="",0,IF(Vermögensentwicklung!K1-C25=0,1,Vermögensentwicklung!K1-C25))</f>
        <v>0</v>
      </c>
      <c r="E25" s="46" t="str">
        <f>IF(Vermögensentwicklung!K1&lt;2010,IF(D25=0,"",IF(D25&lt;6,1,"")),IF(D25=0,"",IF(D25&lt;=10,1,"")))</f>
        <v/>
      </c>
      <c r="F25" s="46" t="str">
        <f>IF(Vermögensentwicklung!K1&lt;2010,IF(D25&gt;5,IF(D25&lt;13,1,""),""),IF(D25&gt;10,1,""))</f>
        <v/>
      </c>
      <c r="G25" s="54" t="str">
        <f>IF(Vermögensentwicklung!K1&lt;2010,IF(D25&gt;12,1,""),"")</f>
        <v/>
      </c>
    </row>
    <row r="26" spans="1:10" x14ac:dyDescent="0.2">
      <c r="E26" s="45">
        <f>SUM(E21:E25)</f>
        <v>0</v>
      </c>
      <c r="F26" s="45">
        <f>SUM(F21:F25)</f>
        <v>0</v>
      </c>
      <c r="G26" s="45">
        <f>SUM(G21:G25)</f>
        <v>0</v>
      </c>
    </row>
    <row r="27" spans="1:10" ht="9.9499999999999993" customHeight="1" x14ac:dyDescent="0.2"/>
    <row r="28" spans="1:10" x14ac:dyDescent="0.2">
      <c r="A28" t="s">
        <v>31</v>
      </c>
    </row>
    <row r="29" spans="1:10" x14ac:dyDescent="0.2">
      <c r="A29" t="s">
        <v>36</v>
      </c>
      <c r="E29" s="51" t="s">
        <v>39</v>
      </c>
      <c r="F29" s="101"/>
      <c r="G29" s="6" t="s">
        <v>38</v>
      </c>
      <c r="J29" s="114" t="str">
        <f>IF(F29=1,G9,IF(F29=2,G10,IF(F29=3,G11,"Eingabefehler")))</f>
        <v>Eingabefehler</v>
      </c>
    </row>
    <row r="30" spans="1:10" x14ac:dyDescent="0.2">
      <c r="A30" t="s">
        <v>37</v>
      </c>
      <c r="J30" s="113">
        <f>IF(Vermögensentwicklung!K1&lt;2010,SUM((E26*G14)+(F26*G15)+(G26*G16)),SUM((E26*G14)+(F26*G15)))</f>
        <v>0</v>
      </c>
    </row>
    <row r="31" spans="1:10" ht="9.9499999999999993" customHeight="1" x14ac:dyDescent="0.2">
      <c r="J31" s="114"/>
    </row>
    <row r="32" spans="1:10" x14ac:dyDescent="0.2">
      <c r="A32" t="s">
        <v>40</v>
      </c>
      <c r="H32" s="50"/>
      <c r="I32" s="50"/>
      <c r="J32" s="115">
        <f>SUM(J29:J30)</f>
        <v>0</v>
      </c>
    </row>
    <row r="33" spans="1:10" ht="9.9499999999999993" customHeight="1" x14ac:dyDescent="0.2">
      <c r="H33" s="50"/>
      <c r="I33" s="50"/>
      <c r="J33" s="115"/>
    </row>
    <row r="34" spans="1:10" x14ac:dyDescent="0.2">
      <c r="A34" t="s">
        <v>41</v>
      </c>
      <c r="B34" t="s">
        <v>67</v>
      </c>
      <c r="I34" s="108"/>
      <c r="J34" s="115">
        <f>J32*I34</f>
        <v>0</v>
      </c>
    </row>
    <row r="35" spans="1:10" ht="9.9499999999999993" customHeight="1" x14ac:dyDescent="0.2">
      <c r="J35" s="115"/>
    </row>
    <row r="36" spans="1:10" x14ac:dyDescent="0.2">
      <c r="A36" t="s">
        <v>41</v>
      </c>
      <c r="B36" t="s">
        <v>42</v>
      </c>
      <c r="J36" s="116"/>
    </row>
    <row r="37" spans="1:10" ht="9.9499999999999993" customHeight="1" x14ac:dyDescent="0.2">
      <c r="J37" s="115"/>
    </row>
    <row r="38" spans="1:10" x14ac:dyDescent="0.2">
      <c r="A38" t="s">
        <v>41</v>
      </c>
      <c r="B38" t="s">
        <v>43</v>
      </c>
      <c r="J38" s="116"/>
    </row>
    <row r="39" spans="1:10" ht="9.9499999999999993" customHeight="1" x14ac:dyDescent="0.2">
      <c r="J39" s="115"/>
    </row>
    <row r="40" spans="1:10" x14ac:dyDescent="0.2">
      <c r="A40" t="s">
        <v>41</v>
      </c>
      <c r="B40" t="s">
        <v>44</v>
      </c>
      <c r="J40" s="116"/>
    </row>
    <row r="41" spans="1:10" ht="9.9499999999999993" customHeight="1" x14ac:dyDescent="0.2">
      <c r="J41" s="115"/>
    </row>
    <row r="42" spans="1:10" x14ac:dyDescent="0.2">
      <c r="A42" t="s">
        <v>41</v>
      </c>
      <c r="B42" t="s">
        <v>72</v>
      </c>
      <c r="J42" s="116"/>
    </row>
    <row r="43" spans="1:10" ht="9.9499999999999993" customHeight="1" x14ac:dyDescent="0.2">
      <c r="J43" s="115"/>
    </row>
    <row r="44" spans="1:10" x14ac:dyDescent="0.2">
      <c r="A44" t="s">
        <v>41</v>
      </c>
      <c r="B44" t="s">
        <v>73</v>
      </c>
      <c r="J44" s="116"/>
    </row>
    <row r="45" spans="1:10" x14ac:dyDescent="0.2">
      <c r="B45" t="s">
        <v>81</v>
      </c>
      <c r="J45" s="117"/>
    </row>
    <row r="46" spans="1:10" ht="9.9499999999999993" customHeight="1" x14ac:dyDescent="0.2">
      <c r="J46" s="115"/>
    </row>
    <row r="47" spans="1:10" x14ac:dyDescent="0.2">
      <c r="A47" t="s">
        <v>41</v>
      </c>
      <c r="B47" t="s">
        <v>61</v>
      </c>
      <c r="J47" s="116"/>
    </row>
    <row r="48" spans="1:10" x14ac:dyDescent="0.2">
      <c r="B48" s="130"/>
      <c r="C48" s="130"/>
      <c r="D48" s="130"/>
      <c r="E48" s="130"/>
      <c r="F48" s="130"/>
      <c r="G48" s="130"/>
      <c r="H48" s="130"/>
      <c r="J48" s="119"/>
    </row>
    <row r="49" spans="1:10" ht="9.9499999999999993" customHeight="1" x14ac:dyDescent="0.2">
      <c r="J49" s="115"/>
    </row>
    <row r="50" spans="1:10" x14ac:dyDescent="0.2">
      <c r="A50" t="s">
        <v>45</v>
      </c>
      <c r="J50" s="115">
        <f>SUM(J31:J48)</f>
        <v>0</v>
      </c>
    </row>
    <row r="51" spans="1:10" ht="9.9499999999999993" customHeight="1" thickBot="1" x14ac:dyDescent="0.25">
      <c r="J51" s="118"/>
    </row>
    <row r="52" spans="1:10" ht="13.5" thickTop="1" x14ac:dyDescent="0.2"/>
  </sheetData>
  <sheetProtection sheet="1" objects="1" scenarios="1"/>
  <mergeCells count="6">
    <mergeCell ref="B48:H48"/>
    <mergeCell ref="A21:B21"/>
    <mergeCell ref="A22:B22"/>
    <mergeCell ref="A23:B23"/>
    <mergeCell ref="A24:B24"/>
    <mergeCell ref="A25:B25"/>
  </mergeCells>
  <phoneticPr fontId="10" type="noConversion"/>
  <conditionalFormatting sqref="G20">
    <cfRule type="expression" dxfId="4" priority="1" stopIfTrue="1">
      <formula>#REF!&lt;2010</formula>
    </cfRule>
  </conditionalFormatting>
  <conditionalFormatting sqref="A16">
    <cfRule type="expression" dxfId="3" priority="2" stopIfTrue="1">
      <formula>#REF!&lt;2010</formula>
    </cfRule>
  </conditionalFormatting>
  <conditionalFormatting sqref="B16">
    <cfRule type="expression" dxfId="2" priority="3" stopIfTrue="1">
      <formula>#REF!&lt;2010</formula>
    </cfRule>
  </conditionalFormatting>
  <conditionalFormatting sqref="C16:G16">
    <cfRule type="expression" dxfId="1" priority="4" stopIfTrue="1">
      <formula>#REF!&lt;2010</formula>
    </cfRule>
  </conditionalFormatting>
  <conditionalFormatting sqref="G25">
    <cfRule type="expression" dxfId="0" priority="5" stopIfTrue="1">
      <formula>#REF!&lt;2010</formula>
    </cfRule>
  </conditionalFormatting>
  <pageMargins left="0.78740157480314965" right="0.39370078740157483" top="0.39370078740157483" bottom="0.59055118110236227" header="0.39370078740157483" footer="0.19685039370078741"/>
  <pageSetup paperSize="9" orientation="portrait" cellComments="atEnd" r:id="rId1"/>
  <headerFooter alignWithMargins="0">
    <oddFooter>&amp;R    &amp;8Druckdatum: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Blattdrucken">
                <anchor moveWithCells="1" sizeWithCells="1">
                  <from>
                    <xdr:col>13</xdr:col>
                    <xdr:colOff>9525</xdr:colOff>
                    <xdr:row>0</xdr:row>
                    <xdr:rowOff>38100</xdr:rowOff>
                  </from>
                  <to>
                    <xdr:col>14</xdr:col>
                    <xdr:colOff>219075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Hinweise</vt:lpstr>
      <vt:lpstr>Vermögensentwicklung</vt:lpstr>
      <vt:lpstr>Liegenschaft</vt:lpstr>
      <vt:lpstr>Wertschriften</vt:lpstr>
      <vt:lpstr>Lebensvers.</vt:lpstr>
      <vt:lpstr>Fahrzeug</vt:lpstr>
      <vt:lpstr>Diverses</vt:lpstr>
      <vt:lpstr>Lebensaufwand</vt:lpstr>
      <vt:lpstr>Hinweise!Druckbereich</vt:lpstr>
      <vt:lpstr>Lebensaufwand!Druckbereich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Vermögensentwicklung</dc:title>
  <dc:subject>Berechnung</dc:subject>
  <dc:creator>Dillier Daniela</dc:creator>
  <cp:lastModifiedBy>Amstad Judith</cp:lastModifiedBy>
  <cp:lastPrinted>2017-05-30T14:09:01Z</cp:lastPrinted>
  <dcterms:created xsi:type="dcterms:W3CDTF">1999-09-07T09:00:30Z</dcterms:created>
  <dcterms:modified xsi:type="dcterms:W3CDTF">2017-09-14T06:15:43Z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